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/>
  <xr:revisionPtr revIDLastSave="37" documentId="8_{7A785239-8AFC-4D65-992A-D37316FF96F0}" xr6:coauthVersionLast="45" xr6:coauthVersionMax="45" xr10:uidLastSave="{916CDD5D-DCB6-4DC8-92F6-1CDB3F287951}"/>
  <bookViews>
    <workbookView xWindow="-110" yWindow="-110" windowWidth="19420" windowHeight="10420" activeTab="1" xr2:uid="{00000000-000D-0000-FFFF-FFFF00000000}"/>
  </bookViews>
  <sheets>
    <sheet name="Schoolwide Budget" sheetId="2" r:id="rId1"/>
    <sheet name="Parent and Family Engage Budget" sheetId="7" r:id="rId2"/>
  </sheets>
  <definedNames>
    <definedName name="_xlnm._FilterDatabase" localSheetId="1" hidden="1">'Parent and Family Engage Budget'!$A$38:$G$238</definedName>
    <definedName name="_xlnm.Print_Area" localSheetId="1">'Parent and Family Engage Budget'!$B$1:$G$244</definedName>
    <definedName name="_xlnm.Print_Area" localSheetId="0">'Schoolwide Budget'!$B$1:$G$221</definedName>
    <definedName name="_xlnm.Print_Titles" localSheetId="1">'Parent and Family Engage Budget'!$1:$5</definedName>
    <definedName name="_xlnm.Print_Titles" localSheetId="0">'Schoolwide Budget'!$1:$8</definedName>
    <definedName name="StartDate" localSheetId="1">#REF!</definedName>
    <definedName name="StartDate">#REF!</definedName>
    <definedName name="WeekStart" localSheetId="1">#REF!</definedName>
    <definedName name="WeekStar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G122" i="2" l="1"/>
  <c r="F40" i="2" l="1"/>
  <c r="G27" i="7" l="1"/>
  <c r="F24" i="2" l="1"/>
  <c r="G208" i="2" l="1"/>
  <c r="G39" i="7" l="1"/>
  <c r="G40" i="7"/>
  <c r="D51" i="2"/>
  <c r="E51" i="2" s="1"/>
  <c r="D26" i="2"/>
  <c r="D25" i="2"/>
  <c r="G41" i="7" l="1"/>
  <c r="G190" i="2"/>
  <c r="G185" i="2"/>
  <c r="G171" i="2"/>
  <c r="G178" i="2"/>
  <c r="G51" i="2"/>
  <c r="E26" i="2"/>
  <c r="G26" i="2" s="1"/>
  <c r="E25" i="2"/>
  <c r="G240" i="7" l="1"/>
  <c r="G241" i="7" s="1"/>
  <c r="F77" i="2"/>
  <c r="F73" i="2"/>
  <c r="F69" i="2"/>
  <c r="F65" i="2"/>
  <c r="F61" i="2"/>
  <c r="F56" i="2"/>
  <c r="F49" i="2"/>
  <c r="F44" i="2"/>
  <c r="F36" i="2"/>
  <c r="F31" i="2"/>
  <c r="G18" i="7" l="1"/>
  <c r="G227" i="7" l="1"/>
  <c r="G210" i="7"/>
  <c r="G193" i="7"/>
  <c r="G176" i="7"/>
  <c r="G159" i="7"/>
  <c r="G142" i="7"/>
  <c r="G125" i="7"/>
  <c r="G108" i="7"/>
  <c r="G91" i="7"/>
  <c r="G74" i="7"/>
  <c r="G57" i="7"/>
  <c r="G56" i="7"/>
  <c r="G73" i="7"/>
  <c r="G90" i="7"/>
  <c r="G107" i="7"/>
  <c r="G124" i="7"/>
  <c r="G141" i="7"/>
  <c r="G158" i="7"/>
  <c r="G175" i="7"/>
  <c r="G192" i="7"/>
  <c r="G209" i="7"/>
  <c r="G226" i="7"/>
  <c r="G61" i="2" l="1"/>
  <c r="G65" i="2" l="1"/>
  <c r="G69" i="2"/>
  <c r="G77" i="2"/>
  <c r="G73" i="2"/>
  <c r="G57" i="2"/>
  <c r="G56" i="2"/>
  <c r="G52" i="2"/>
  <c r="D50" i="2"/>
  <c r="E50" i="2" s="1"/>
  <c r="G45" i="2"/>
  <c r="G44" i="2"/>
  <c r="G40" i="2"/>
  <c r="G36" i="2"/>
  <c r="G49" i="2"/>
  <c r="G32" i="2"/>
  <c r="G31" i="2"/>
  <c r="G27" i="2"/>
  <c r="G24" i="2"/>
  <c r="G50" i="2" l="1"/>
  <c r="G33" i="2"/>
  <c r="G25" i="2"/>
  <c r="G35" i="7"/>
  <c r="G194" i="7" l="1"/>
  <c r="G204" i="7" s="1"/>
  <c r="G126" i="7" l="1"/>
  <c r="G109" i="7"/>
  <c r="G211" i="7"/>
  <c r="G221" i="7" s="1"/>
  <c r="G143" i="7"/>
  <c r="G75" i="7"/>
  <c r="G85" i="7" s="1"/>
  <c r="G177" i="7"/>
  <c r="G187" i="7" s="1"/>
  <c r="G92" i="7"/>
  <c r="G160" i="7"/>
  <c r="G170" i="7" s="1"/>
  <c r="G228" i="7"/>
  <c r="G238" i="7" s="1"/>
  <c r="G58" i="7"/>
  <c r="G68" i="7" s="1"/>
  <c r="G28" i="2" l="1"/>
  <c r="G51" i="7" l="1"/>
  <c r="G136" i="7"/>
  <c r="G153" i="7"/>
  <c r="G119" i="7"/>
  <c r="G102" i="7"/>
  <c r="G212" i="2"/>
  <c r="G243" i="7" l="1"/>
  <c r="G9" i="7" s="1"/>
  <c r="G66" i="2"/>
  <c r="G244" i="7" l="1"/>
  <c r="G70" i="2"/>
  <c r="G74" i="2"/>
  <c r="G78" i="2"/>
  <c r="G53" i="2"/>
  <c r="G46" i="2"/>
  <c r="G41" i="2"/>
  <c r="G58" i="2"/>
  <c r="G62" i="2"/>
  <c r="G37" i="2" l="1"/>
  <c r="G101" i="2" l="1"/>
  <c r="G94" i="2"/>
  <c r="G217" i="2" l="1"/>
  <c r="G202" i="2"/>
  <c r="G196" i="2"/>
  <c r="G164" i="2"/>
  <c r="G157" i="2"/>
  <c r="G150" i="2"/>
  <c r="G143" i="2"/>
  <c r="G136" i="2"/>
  <c r="G129" i="2"/>
  <c r="G115" i="2"/>
  <c r="G108" i="2"/>
  <c r="G87" i="2" l="1"/>
  <c r="G219" i="2" s="1"/>
  <c r="G221" i="2" s="1"/>
  <c r="G11" i="2" l="1"/>
</calcChain>
</file>

<file path=xl/sharedStrings.xml><?xml version="1.0" encoding="utf-8"?>
<sst xmlns="http://schemas.openxmlformats.org/spreadsheetml/2006/main" count="1086" uniqueCount="261">
  <si>
    <t>Total</t>
  </si>
  <si>
    <t>Transportation</t>
  </si>
  <si>
    <t>PURPOSE</t>
  </si>
  <si>
    <t>GRADES IMPACTED</t>
  </si>
  <si>
    <t>GRADES TARGETED</t>
  </si>
  <si>
    <t>QUANTITY</t>
  </si>
  <si>
    <t>AMOUNT</t>
  </si>
  <si>
    <t>FA/CI</t>
  </si>
  <si>
    <t>JUSTIFICATION OF PURCHASE</t>
  </si>
  <si>
    <t>OFFICIAL NAME AND DESCRIPTION OF PRODUCT</t>
  </si>
  <si>
    <t>include price per workbook with description</t>
  </si>
  <si>
    <t>include price per unit with description</t>
  </si>
  <si>
    <t>6400/120</t>
  </si>
  <si>
    <t>Professional Development Stipends at a set hourly rate for all staff members (please connect with HR for the proper rate of pay in accordance to the MOU)</t>
  </si>
  <si>
    <t># STAFF</t>
  </si>
  <si>
    <t>PURPOSE AND DURATION OF PD IN DAYS</t>
  </si>
  <si>
    <t>NAME OF PROFESSIONAL LEARNING EVENT (list each one)</t>
  </si>
  <si>
    <t>6400/310</t>
  </si>
  <si>
    <t>DURATION OF PD</t>
  </si>
  <si>
    <t>6400/330</t>
  </si>
  <si>
    <t>DESCRIPTION AND LOCATION OF PD</t>
  </si>
  <si>
    <t>PURPOSE AND POSITIONS OF STAFF ATTENDING</t>
  </si>
  <si>
    <t>6400/510</t>
  </si>
  <si>
    <t>STAFF TARGETED</t>
  </si>
  <si>
    <t>5100/334</t>
  </si>
  <si>
    <t>FIELD TRIP LOCATION AND DESCRIPTION</t>
  </si>
  <si>
    <t>7800/390</t>
  </si>
  <si>
    <t>Required Benefits</t>
  </si>
  <si>
    <t>5100/120</t>
  </si>
  <si>
    <t>FTE</t>
  </si>
  <si>
    <t>TOTAL</t>
  </si>
  <si>
    <t>Projected Salary</t>
  </si>
  <si>
    <t>6100/168</t>
  </si>
  <si>
    <t>6400/130</t>
  </si>
  <si>
    <t>6400/200</t>
  </si>
  <si>
    <t>6100/130</t>
  </si>
  <si>
    <t>6100/200</t>
  </si>
  <si>
    <t>6200/130</t>
  </si>
  <si>
    <t>5900/120</t>
  </si>
  <si>
    <t>5900/758</t>
  </si>
  <si>
    <t>5900/128</t>
  </si>
  <si>
    <t>Activity</t>
  </si>
  <si>
    <t>Price Per Unit
Hourly Rate</t>
  </si>
  <si>
    <t>Postage of Parent Mailouts</t>
  </si>
  <si>
    <t>6100/370</t>
  </si>
  <si>
    <t># of Staff or Qty</t>
  </si>
  <si>
    <t>6100/390</t>
  </si>
  <si>
    <t>Transportation mode?</t>
  </si>
  <si>
    <t>Note:  storeroom order will be needed</t>
  </si>
  <si>
    <t>6100/510</t>
  </si>
  <si>
    <t>Light Refreshments - ordered</t>
  </si>
  <si>
    <t>6100/369</t>
  </si>
  <si>
    <t>Total Cost</t>
  </si>
  <si>
    <t>Name, Description, Price</t>
  </si>
  <si>
    <t>Purpose</t>
  </si>
  <si>
    <t>Quantity</t>
  </si>
  <si>
    <t>6100/310</t>
  </si>
  <si>
    <t xml:space="preserve">6100/510
</t>
  </si>
  <si>
    <t>Note:  quote will be needed</t>
  </si>
  <si>
    <t>Vendor Name</t>
  </si>
  <si>
    <t>Materials and Purpose</t>
  </si>
  <si>
    <t>Equipment for the Parent Resource Room</t>
  </si>
  <si>
    <t>6100/640</t>
  </si>
  <si>
    <t xml:space="preserve">
6100/510; 6100/519</t>
  </si>
  <si>
    <t>6100/510; 6100/519</t>
  </si>
  <si>
    <t>Materials purchase for parents workshop from vendor</t>
  </si>
  <si>
    <t>Employee Name, Employee PN, Position Title, Job Code, Position Number</t>
  </si>
  <si>
    <t>Full Time Paraprofessional - 7.00 Hours, 191 Days</t>
  </si>
  <si>
    <t>Instructional Staff Salaries (Math Coach, Science Coach, Reading Coach, etc.) - 7.33 Hours; 196 Days</t>
  </si>
  <si>
    <t>include up to 6 items that will be purchased</t>
  </si>
  <si>
    <t>VENDOR NAME AND DESCRIPTION OF PRODUCT</t>
  </si>
  <si>
    <t>7730/150</t>
  </si>
  <si>
    <t>7730/200</t>
  </si>
  <si>
    <t>Substitutes for PD - Please note, these substitutes are in addition to the substitute allocation provided for positions funded with your Title I funds.</t>
  </si>
  <si>
    <t>6400/313</t>
  </si>
  <si>
    <t xml:space="preserve">6100/160
</t>
  </si>
  <si>
    <t>Items and Purpose</t>
  </si>
  <si>
    <t>TOTAL BUDGET</t>
  </si>
  <si>
    <t>Childcare Salary (NN75MA)</t>
  </si>
  <si>
    <t>Translators Salary (NN67MA)</t>
  </si>
  <si>
    <t>Childcare/Translator Benefits @17.35%</t>
  </si>
  <si>
    <t>Materials &amp; Storeroom Items for the Parent Resource Room</t>
  </si>
  <si>
    <t>6100/519</t>
  </si>
  <si>
    <t xml:space="preserve">Length of Activity ( Number of Hours Per Event)  </t>
  </si>
  <si>
    <t>Software Licenses for Parent Usage - Quote Required - License term must begin on or after July 01, 2020 and ends on June 30, 2021.</t>
  </si>
  <si>
    <t>Guidance Counselor/Dean of Discipline Salaries (Must be Supplemental) - 7.33 Hours, 196 Days</t>
  </si>
  <si>
    <t>Part Time Paraprofessional - 3 to 5 Hours Daily, Not to Exceed 25 Hours Weekly; Should Not Exceed 180 Days Per Student Calendar</t>
  </si>
  <si>
    <t>Multiple Assignments - Total Multiple Assignments Teacher Salaries, Before and After School, and Saturday; MAs for Tutoring Must Use SAI First</t>
  </si>
  <si>
    <t>Part Time Tutors During School Days - 3 to 5 Hours Daily, Not to Exceed 25 Hours Weekly; Should Not Exceed 180 Days Per Student Calendar</t>
  </si>
  <si>
    <t>Stipend Paraprofessionals - This would apply to paraprofessionals who are working with students only</t>
  </si>
  <si>
    <t>Title I, Part A Schoolwide Budget - Fund 48879</t>
  </si>
  <si>
    <t>Title I, Part A Parent and Family Engagement - Fund 48877</t>
  </si>
  <si>
    <t>Activity Date</t>
  </si>
  <si>
    <t>Activity Name</t>
  </si>
  <si>
    <t>$800 maximum for ALL food related items, $5 per person maximum</t>
  </si>
  <si>
    <t>Light Refreshments - off shelf</t>
  </si>
  <si>
    <t>Storeroom purchase for parent and family engagement activity</t>
  </si>
  <si>
    <t>FOOD BUDGET TOTAL</t>
  </si>
  <si>
    <t>EX.  JTA bus passes, school bus for parents</t>
  </si>
  <si>
    <t>Replace with Vendor name and purpose</t>
  </si>
  <si>
    <t>Quote needed</t>
  </si>
  <si>
    <t>Vendor Name (if Applicable)</t>
  </si>
  <si>
    <t>Storeroom Order or Quote needed</t>
  </si>
  <si>
    <t xml:space="preserve">Positions and Job Codes </t>
  </si>
  <si>
    <t>Number of Positions</t>
  </si>
  <si>
    <t>Combined Salary (Use Actual)</t>
  </si>
  <si>
    <t>Benefits and 2%</t>
  </si>
  <si>
    <t>Full Time Interventionist Salaries (Reading Interventionist, Math Interventionist, Science Interventionist, etc); 7.33 Hours, 196 Days</t>
  </si>
  <si>
    <t>.5 Media Specialist Salaries - 7.33 Hours, 196 Days</t>
  </si>
  <si>
    <t>Please include the Job Code and the Job Title from the Salary Handbook of all applicable</t>
  </si>
  <si>
    <t>Please note that in ZSBPS the 2% is included with the salary</t>
  </si>
  <si>
    <t>PROJECTED PRELIMINARY ALLOCATION</t>
  </si>
  <si>
    <t>BUDGETED AMT.</t>
  </si>
  <si>
    <t>Replace with a description of items here</t>
  </si>
  <si>
    <t>Replace with description of items that will be printed</t>
  </si>
  <si>
    <t>FOOD BUDGET LESS THAN OR EQUAL TO $800</t>
  </si>
  <si>
    <t>Replace this text with a description of items here</t>
  </si>
  <si>
    <t>Replace this text with up to 6 items that will be purchased</t>
  </si>
  <si>
    <t>Replace this text with Vendor name and purpose</t>
  </si>
  <si>
    <t>Vendor presentation</t>
  </si>
  <si>
    <t>Replace this text with Vendor name and service description</t>
  </si>
  <si>
    <t>SCHOOL:</t>
  </si>
  <si>
    <t>Current Positions Funded by Title I, Part A Funds - If you would like to keep the individual and position, do nothing.  To delimit a position, delete the TOTAL salary amount and strikethrough the other information.</t>
  </si>
  <si>
    <t>New positions to be added to the Title I, Part A Allocation - Complete the areas highlighted in light yellow</t>
  </si>
  <si>
    <t>Benefits:               PARA @66.25%;             FT @37.20%;                     PT @17.35% &amp; 3.11%</t>
  </si>
  <si>
    <t>Parent and Family Engagement Activity 1 - Complete All Items That Apply for the Event</t>
  </si>
  <si>
    <t>Parent and Family Engagement Activity 2 - Complete All Items That Apply for the Event</t>
  </si>
  <si>
    <t>Parent and Family Engagement Activity 3 - Complete All Items That Apply for the Event</t>
  </si>
  <si>
    <t>Parent and Family Engagement Activity 4 - Complete All Items That Apply for the Event</t>
  </si>
  <si>
    <t>Parent and Family Engagement Activity 5 - Complete All Items That Apply for the Event</t>
  </si>
  <si>
    <t>Parent and Family Engagement Activity 6 - Complete All Items That Apply for the Event</t>
  </si>
  <si>
    <t>Parent and Family Engagement Activity 7 - Complete All Items That Apply for the Event</t>
  </si>
  <si>
    <t>Parent and Family Engagement Activity 8 - Complete All Items That Apply for the Event</t>
  </si>
  <si>
    <t>Parent and Family Engagement Activity 9 - Complete All Items That Apply for the Event</t>
  </si>
  <si>
    <t>Parent and Family Engagement Activity 10 - Complete All Items That Apply for the Event</t>
  </si>
  <si>
    <t>Parent and Family Engagement Activity 11 - Complete All Items That Apply for the Event</t>
  </si>
  <si>
    <t>Parent and Family Engagement Activity 12 - Complete All Items That Apply for the Event</t>
  </si>
  <si>
    <t>5100/313</t>
  </si>
  <si>
    <t>Full Time Substitute for full time classroom teacher (Sick Leave &amp; Personal Leave)</t>
  </si>
  <si>
    <t>Full Time Substitute for full time classroom teacher (Projected TDE)</t>
  </si>
  <si>
    <t>.5 Substitute for part time media specialist (Sick Leave &amp; Personal Leave)</t>
  </si>
  <si>
    <t>6200/313</t>
  </si>
  <si>
    <t>.5 Substitute for part time media specialist (Projected TDE)</t>
  </si>
  <si>
    <t xml:space="preserve">Part Time and Temporary Staff Salaries (Less than 6 months, 3 to 5 hours Daily; Not to Exceed 25 Hours Weekly; Should Not Exceed 180 Days Per the Student Calendar; </t>
  </si>
  <si>
    <t>To Calculate Salary Per Position: (Rate of Pay X Total Hours Per Day X Total No of Days)</t>
  </si>
  <si>
    <t>Include the supplement under the "combined salary" column as applicable, replace this text with a description of the supplement needed. May check with HR if amounts stated are still the same.</t>
  </si>
  <si>
    <t>5900/510</t>
  </si>
  <si>
    <t>5900/519</t>
  </si>
  <si>
    <t>Part Time Parent Liaison or Volunteer Liaison - 3 to 5 Hours Daily; Not to Exceed 25 Hours Weekly; Should Not Exceed 180 Days Per Student Calendar; Hourly Rate - Parent Liaison $13.05 and Volunteer Liaison $11.83</t>
  </si>
  <si>
    <r>
      <t xml:space="preserve">Part Time Teacher During the Day, 3 to 5 Hours Not To Exceed 25 Hours Weekly, 180 Days Per Student Calendar; </t>
    </r>
    <r>
      <rPr>
        <b/>
        <u/>
        <sz val="11"/>
        <color theme="9" tint="-0.499984740745262"/>
        <rFont val="Calibri"/>
        <family val="2"/>
        <scheme val="minor"/>
      </rPr>
      <t>Hourly Rate is $27.33</t>
    </r>
  </si>
  <si>
    <t>*Masters $1,000/Specialist $1,200/Doctorate Degree $1,500/Level 95 Supplement $1,000</t>
  </si>
  <si>
    <t>*rates are subject to the Salary handbook</t>
  </si>
  <si>
    <t>Salaried Activities - Positions are valid until June 30, 2021</t>
  </si>
  <si>
    <t>(For Printer Toner for PARENTS Only)</t>
  </si>
  <si>
    <t>Printing for parents - District printshop</t>
  </si>
  <si>
    <t>Printing for Parents - Non District Printshop</t>
  </si>
  <si>
    <t xml:space="preserve">For salaried areas, only complete the areas shaded in light yellow, the rest will automatically calculate. </t>
  </si>
  <si>
    <t xml:space="preserve">For assistance, please contact the Title I Grant office at (904)390-2123. </t>
  </si>
  <si>
    <t>Full Time Classroom Teacher (Elementary  K-5; Math, Middle; Science, High, etc.); 7.33 Hours, 196 Days</t>
  </si>
  <si>
    <t xml:space="preserve">FIELD TRIP LOCATION AND DESCRIPTION </t>
  </si>
  <si>
    <t>SUBJECT/GRADES IMPACTED</t>
  </si>
  <si>
    <t xml:space="preserve">1234 Elementary Fourth grade; 1336 Science, Middle </t>
  </si>
  <si>
    <t>Non-Salaried Activities - 80% of Spending must be complete by October 31, 2020 and the complete Spending Deadline is - March 31, 2021</t>
  </si>
  <si>
    <t>Technology related Classroom Materials and Supplies:  Projector bulbs, projector filters, printer ink, computer headsets &amp; laminating film.  Must be supplemental. Purchase requisition required.</t>
  </si>
  <si>
    <r>
      <t xml:space="preserve">Contracted Services - Principal will need to have contracts secured </t>
    </r>
    <r>
      <rPr>
        <b/>
        <u/>
        <sz val="11"/>
        <color theme="6" tint="-0.499984740745262"/>
        <rFont val="Calibri"/>
        <family val="2"/>
        <scheme val="minor"/>
      </rPr>
      <t>prior</t>
    </r>
    <r>
      <rPr>
        <b/>
        <sz val="11"/>
        <color theme="6" tint="-0.499984740745262"/>
        <rFont val="Calibri"/>
        <family val="2"/>
        <scheme val="minor"/>
      </rPr>
      <t xml:space="preserve"> to services being rendered otherwise Title I cannot be used as the funding source.  Additional approval steps &amp; Purchase requisition required.</t>
    </r>
  </si>
  <si>
    <t>Contracted Services (Field Trip Student Admissions) - FDOE has new Field Trip guidelines, if this is out of state, complete details are needed with submission.  Additional approval steps &amp; Purchase requisition required.</t>
  </si>
  <si>
    <t>Contracted Services (Student Bus Transportation) or Charter Bus Transportation (360) or Touring Company.   Additional approval steps &amp; Purchase requisition required.</t>
  </si>
  <si>
    <t>Web Based Software Licenses - Basic Instruction Rentals - License term must begin on or after 07/01/20 and ends on 06/30/21. Purchase requisition required.</t>
  </si>
  <si>
    <t>Classroom Materials and Supplies - Workbooks - Must be Supplemental. Purchase requisition required.</t>
  </si>
  <si>
    <t>Classroom Materials and Supplies - General Supplies - List all Supplemental General Supplies in the description cell all together, including items being ordered from storeroom. Purchase requisition required for non storeroom items - Storeroom order form will be required prior to order being placed in SAP.</t>
  </si>
  <si>
    <t>Equipment &lt; $750:  CD Players, DVD Players, Listening Center Equipment. Purchase requisition required.</t>
  </si>
  <si>
    <t>Computer Hardware &lt; $750 - Tablets, Laptops, Desktops, &amp; Printers. Purchase requisition required.</t>
  </si>
  <si>
    <t>Computer Hardware &gt; $750 - Tablets, Laptops, Desktops &amp; Printers. Purchase requisition required.</t>
  </si>
  <si>
    <t>Technology related equipment &gt;750:  Document Cameras, Projectors, Laptop Carts &amp; Interactive Media Carts. Purchase requisition required.</t>
  </si>
  <si>
    <t>Technology related equipment &lt;750:  Document Cameras, Projectors &amp; Interactive Media Carts. Purchase requisition required.</t>
  </si>
  <si>
    <t>Other Instructional Materials and Supplies (Tutoring) - Workbooks - Must be Supplemental. Purchase requisition required.</t>
  </si>
  <si>
    <t>Other Instructional Materials and Supplies - General Supplies (Tutoring) - List all Supplemental General Supplies in the description cell all together, including items being ordered from storeroom. Purchase requisition required for non storeroom items - Storeroom order form will be required prior to order being placed in SAP.</t>
  </si>
  <si>
    <t>Technology related Other Instructional Materials and Supplies (Tutoring) - Projector bulbs, projector filters, printer ink, computer headsets &amp; laminating film.  Must be supplemental.  Purchase requisition required.</t>
  </si>
  <si>
    <t>Travel/Registration for Professional Development (Instructional &amp; Administrative Staff) - Out of State Travel requires FDOE approval and completed packets must be submitted at least 2 months in advance. Purchase requisition required for Conference Registration &amp; Hotel Reservations.</t>
  </si>
  <si>
    <t>Professional and Technical Services - the school principal is required to secure a signed contract by the Superintendent prior to services being rendered, otherwise another funding source is required. Purchase requisition required.</t>
  </si>
  <si>
    <t>Professional Development Supplies:  General PD supplies and professional and technical books used for PD. Purchase requisition required.</t>
  </si>
  <si>
    <t>Must have contract signed by Superintendent prior to service being provided; Purchase requisition required.</t>
  </si>
  <si>
    <t>If your school's allocation were to be reduced from the amount listed above, how would you cut spending?</t>
  </si>
  <si>
    <t>If your school's allocation were to be increased from the amount listed above, how would you increase spending?</t>
  </si>
  <si>
    <t>If your school's PFEP allocation were to be reduced from the amount listed above, how would you cut spending?</t>
  </si>
  <si>
    <t>If your school's PFEP allocation were to be increased from the amount listed above, how would you increase spending?</t>
  </si>
  <si>
    <t>AMOUNT OUT OF BALANCE (MUST BE $0)</t>
  </si>
  <si>
    <t>AMOUNT OUT OF BALANCE (MUST BE $0 and FOOD BUDGET MUST SAY "YES")</t>
  </si>
  <si>
    <t>3027 GRASP ACADEMY</t>
  </si>
  <si>
    <t>Dyslexia awarness month celebration</t>
  </si>
  <si>
    <t xml:space="preserve">Mid-year data review </t>
  </si>
  <si>
    <t xml:space="preserve">FSA and High Stakes Testing </t>
  </si>
  <si>
    <t xml:space="preserve">Academic Family Fun </t>
  </si>
  <si>
    <t>flyers, information on dyslexia</t>
  </si>
  <si>
    <t>flyers</t>
  </si>
  <si>
    <t>Pizza</t>
  </si>
  <si>
    <t>cookies, water, chips, soda, tea</t>
  </si>
  <si>
    <t>donuts, cofee, OJ, creamer</t>
  </si>
  <si>
    <t>cricket and materials</t>
  </si>
  <si>
    <t>Title 1 meeting</t>
  </si>
  <si>
    <t>cookies, water, soda, chips,candy</t>
  </si>
  <si>
    <t>hot dogs, buns, water,chips</t>
  </si>
  <si>
    <t>High school transition night</t>
  </si>
  <si>
    <t xml:space="preserve">Pizza </t>
  </si>
  <si>
    <t xml:space="preserve">IEP process and dyslexia </t>
  </si>
  <si>
    <t>1-5</t>
  </si>
  <si>
    <t>Destination Knowledge</t>
  </si>
  <si>
    <t>multisensory instruction for dyslexics</t>
  </si>
  <si>
    <t>ELA 1st-5th</t>
  </si>
  <si>
    <t xml:space="preserve">Tier 3 ELA instruction for students with dyslexia </t>
  </si>
  <si>
    <t xml:space="preserve"> </t>
  </si>
  <si>
    <t>3-8</t>
  </si>
  <si>
    <t>Supplemental materials ElA standards</t>
  </si>
  <si>
    <t>Instruction for students with dyslexia</t>
  </si>
  <si>
    <t>instruction for students with dyslexia</t>
  </si>
  <si>
    <t xml:space="preserve">Math 1-8, paras, </t>
  </si>
  <si>
    <t>ELA 1st-8th, paras, intervention</t>
  </si>
  <si>
    <t>paper, penciles….</t>
  </si>
  <si>
    <t xml:space="preserve">Michaels </t>
  </si>
  <si>
    <t>Academic therapy publications/high noon</t>
  </si>
  <si>
    <t>high interest, low readability, for dyslexics</t>
  </si>
  <si>
    <t>5-8</t>
  </si>
  <si>
    <t xml:space="preserve">books and games for parent check out </t>
  </si>
  <si>
    <t>Moose Materials</t>
  </si>
  <si>
    <t>supplemental materials Math standrds</t>
  </si>
  <si>
    <t>Storeroom</t>
  </si>
  <si>
    <t xml:space="preserve"> Index Cards. Colored paper, Markers, color penciles, post it, pencils,  color paper, copy paper , Laminating film </t>
  </si>
  <si>
    <t xml:space="preserve">Emtec - color toner </t>
  </si>
  <si>
    <t xml:space="preserve">EMTEC - color printer </t>
  </si>
  <si>
    <t xml:space="preserve">Providing supplemental instruction </t>
  </si>
  <si>
    <t>EMTEC - Laptop cart</t>
  </si>
  <si>
    <t>5200/510</t>
  </si>
  <si>
    <t>5200/519</t>
  </si>
  <si>
    <t>5200/620</t>
  </si>
  <si>
    <t>5200/644</t>
  </si>
  <si>
    <t>5200/643</t>
  </si>
  <si>
    <t>5200/648</t>
  </si>
  <si>
    <t>5200/649</t>
  </si>
  <si>
    <t>5200/150</t>
  </si>
  <si>
    <t>5200/128</t>
  </si>
  <si>
    <t>5200/158</t>
  </si>
  <si>
    <t>5200/120</t>
  </si>
  <si>
    <t xml:space="preserve">A521 - Paraprofessional, ESE Center </t>
  </si>
  <si>
    <t>5200/369</t>
  </si>
  <si>
    <t>5200/310</t>
  </si>
  <si>
    <t>EMTEC - Laptops $609 each</t>
  </si>
  <si>
    <t xml:space="preserve">laptop cart to store equipment </t>
  </si>
  <si>
    <t xml:space="preserve">Orton-Gillingham instruction in ELA - online training </t>
  </si>
  <si>
    <t xml:space="preserve">Mulitsensory instuction in Math - online traiining </t>
  </si>
  <si>
    <t>6400/369</t>
  </si>
  <si>
    <t>Orton-Gillingham training materials, manual, card pack - supplies</t>
  </si>
  <si>
    <t xml:space="preserve">Measure up </t>
  </si>
  <si>
    <t>Coffee, donuts</t>
  </si>
  <si>
    <t>Juice, water, tea, fruit</t>
  </si>
  <si>
    <t xml:space="preserve">If allocations are reduced we would not purchase the following: 1. Colored Printer </t>
  </si>
  <si>
    <t>cookies, water, candy, tea</t>
  </si>
  <si>
    <t xml:space="preserve">Juice, tea, fruit </t>
  </si>
  <si>
    <t>cookies, water, soda</t>
  </si>
  <si>
    <t xml:space="preserve">If allocations were increased we would purchase the following: 1. Additional books and games for parent engagement  </t>
  </si>
  <si>
    <t xml:space="preserve">If allocations are reduced we will cut spending by elimanating the paraprofessional position </t>
  </si>
  <si>
    <t>If allocations are increased we will use the monies for a math interventionist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</si>
</sst>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.00;[Red]&quot;$&quot;#,##0.00"/>
  </numFmts>
  <fonts count="50" x14ac:knownFonts="1">
    <font>
      <sz val="12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Rockwell Nova"/>
      <family val="1"/>
      <scheme val="major"/>
    </font>
    <font>
      <b/>
      <sz val="14"/>
      <color theme="0"/>
      <name val="Calibri"/>
      <family val="2"/>
      <scheme val="minor"/>
    </font>
    <font>
      <b/>
      <sz val="28"/>
      <color theme="0"/>
      <name val="Rockwell Nova"/>
      <family val="1"/>
      <scheme val="maj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48"/>
      <color theme="0"/>
      <name val="Rockwell Nova"/>
      <family val="1"/>
      <scheme val="major"/>
    </font>
    <font>
      <sz val="11"/>
      <color theme="1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7" tint="-0.24994659260841701"/>
      <name val="Rockwell Nova"/>
      <family val="1"/>
      <scheme val="maj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0.5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40"/>
      <color theme="8" tint="-0.499984740745262"/>
      <name val="Rockwell Nova"/>
      <family val="1"/>
      <scheme val="major"/>
    </font>
    <font>
      <b/>
      <sz val="10"/>
      <name val="Calibri"/>
      <family val="2"/>
      <scheme val="minor"/>
    </font>
    <font>
      <sz val="24"/>
      <color theme="7" tint="-0.249977111117893"/>
      <name val="Rockwell Nov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thin">
        <color indexed="64"/>
      </right>
      <top style="medium">
        <color theme="3"/>
      </top>
      <bottom style="thin">
        <color indexed="64"/>
      </bottom>
      <diagonal/>
    </border>
  </borders>
  <cellStyleXfs count="23">
    <xf numFmtId="0" fontId="0" fillId="0" borderId="0"/>
    <xf numFmtId="0" fontId="13" fillId="0" borderId="0">
      <alignment horizontal="right" vertical="center"/>
    </xf>
    <xf numFmtId="0" fontId="6" fillId="5" borderId="0">
      <alignment horizontal="center" vertical="center"/>
    </xf>
    <xf numFmtId="165" fontId="12" fillId="0" borderId="0">
      <alignment vertical="center"/>
    </xf>
    <xf numFmtId="0" fontId="7" fillId="0" borderId="0">
      <alignment horizontal="right" vertical="center"/>
    </xf>
    <xf numFmtId="0" fontId="5" fillId="3" borderId="0">
      <alignment horizontal="left" vertical="center"/>
    </xf>
    <xf numFmtId="165" fontId="4" fillId="0" borderId="1">
      <alignment horizontal="right" vertical="center"/>
    </xf>
    <xf numFmtId="165" fontId="3" fillId="2" borderId="0">
      <alignment horizontal="right" vertical="center"/>
    </xf>
    <xf numFmtId="165" fontId="3" fillId="0" borderId="0">
      <alignment horizontal="right" vertical="center"/>
    </xf>
    <xf numFmtId="165" fontId="5" fillId="3" borderId="0">
      <alignment horizontal="right" vertical="center"/>
    </xf>
    <xf numFmtId="0" fontId="9" fillId="0" borderId="0">
      <alignment horizontal="left" vertical="center"/>
    </xf>
    <xf numFmtId="165" fontId="12" fillId="0" borderId="0">
      <alignment vertical="center"/>
    </xf>
    <xf numFmtId="0" fontId="10" fillId="0" borderId="0">
      <alignment horizontal="left" vertical="center"/>
    </xf>
    <xf numFmtId="165" fontId="8" fillId="0" borderId="0"/>
    <xf numFmtId="165" fontId="11" fillId="0" borderId="0">
      <alignment horizontal="right" vertical="center"/>
    </xf>
    <xf numFmtId="165" fontId="11" fillId="0" borderId="0">
      <alignment vertical="center"/>
    </xf>
    <xf numFmtId="165" fontId="11" fillId="0" borderId="0">
      <alignment horizontal="left" vertical="center"/>
    </xf>
    <xf numFmtId="0" fontId="7" fillId="0" borderId="0">
      <alignment horizontal="left" vertical="center"/>
    </xf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12">
      <alignment horizontal="left" vertical="center"/>
    </xf>
    <xf numFmtId="0" fontId="7" fillId="0" borderId="0" xfId="4">
      <alignment horizontal="right" vertical="center"/>
    </xf>
    <xf numFmtId="0" fontId="14" fillId="0" borderId="0" xfId="18" applyProtection="1">
      <protection locked="0"/>
    </xf>
    <xf numFmtId="0" fontId="14" fillId="0" borderId="0" xfId="18" applyAlignment="1" applyProtection="1">
      <alignment vertical="center"/>
      <protection locked="0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8" fillId="0" borderId="0" xfId="17" applyFont="1">
      <alignment horizontal="left" vertical="center"/>
    </xf>
    <xf numFmtId="0" fontId="20" fillId="0" borderId="0" xfId="12" applyFont="1">
      <alignment horizontal="left" vertical="center"/>
    </xf>
    <xf numFmtId="0" fontId="16" fillId="0" borderId="3" xfId="0" applyFont="1" applyBorder="1" applyAlignment="1">
      <alignment vertical="top"/>
    </xf>
    <xf numFmtId="0" fontId="15" fillId="6" borderId="0" xfId="9" applyNumberFormat="1" applyFont="1" applyFill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165" fontId="16" fillId="4" borderId="0" xfId="13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3" xfId="0" applyFont="1" applyBorder="1" applyAlignment="1">
      <alignment vertical="top" wrapText="1"/>
    </xf>
    <xf numFmtId="0" fontId="25" fillId="0" borderId="0" xfId="0" applyFont="1" applyFill="1" applyBorder="1"/>
    <xf numFmtId="0" fontId="16" fillId="0" borderId="3" xfId="0" applyFont="1" applyBorder="1" applyAlignment="1">
      <alignment vertical="center" wrapText="1"/>
    </xf>
    <xf numFmtId="165" fontId="15" fillId="6" borderId="0" xfId="9" applyFont="1" applyFill="1" applyAlignment="1">
      <alignment horizontal="center" vertical="top" wrapText="1"/>
    </xf>
    <xf numFmtId="0" fontId="15" fillId="6" borderId="0" xfId="9" applyNumberFormat="1" applyFont="1" applyFill="1" applyAlignment="1">
      <alignment horizontal="center" vertical="top"/>
    </xf>
    <xf numFmtId="0" fontId="15" fillId="6" borderId="0" xfId="9" applyNumberFormat="1" applyFont="1" applyFill="1" applyAlignment="1">
      <alignment horizontal="center" vertical="center"/>
    </xf>
    <xf numFmtId="165" fontId="15" fillId="6" borderId="0" xfId="9" applyFont="1" applyFill="1" applyAlignment="1">
      <alignment horizontal="center" vertical="top"/>
    </xf>
    <xf numFmtId="165" fontId="15" fillId="6" borderId="0" xfId="9" applyFont="1" applyFill="1" applyAlignment="1">
      <alignment horizontal="center" vertical="center"/>
    </xf>
    <xf numFmtId="165" fontId="15" fillId="6" borderId="0" xfId="9" applyFont="1" applyFill="1" applyAlignment="1">
      <alignment horizontal="center" vertical="center" wrapText="1"/>
    </xf>
    <xf numFmtId="165" fontId="21" fillId="4" borderId="0" xfId="6" applyFont="1" applyFill="1" applyBorder="1" applyAlignment="1">
      <alignment horizontal="left" vertical="top"/>
    </xf>
    <xf numFmtId="165" fontId="17" fillId="4" borderId="0" xfId="3" applyFont="1" applyFill="1" applyAlignment="1">
      <alignment horizontal="left" vertical="top"/>
    </xf>
    <xf numFmtId="0" fontId="16" fillId="0" borderId="3" xfId="0" applyFont="1" applyBorder="1" applyAlignment="1">
      <alignment vertical="center"/>
    </xf>
    <xf numFmtId="165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wrapText="1"/>
    </xf>
    <xf numFmtId="0" fontId="16" fillId="4" borderId="3" xfId="0" applyFont="1" applyFill="1" applyBorder="1" applyAlignment="1">
      <alignment horizontal="center" vertical="top"/>
    </xf>
    <xf numFmtId="165" fontId="2" fillId="0" borderId="0" xfId="0" applyNumberFormat="1" applyFont="1" applyFill="1" applyBorder="1"/>
    <xf numFmtId="0" fontId="19" fillId="4" borderId="0" xfId="0" applyFont="1" applyFill="1" applyBorder="1"/>
    <xf numFmtId="165" fontId="17" fillId="4" borderId="0" xfId="11" applyFont="1" applyFill="1" applyBorder="1">
      <alignment vertical="center"/>
    </xf>
    <xf numFmtId="0" fontId="16" fillId="4" borderId="3" xfId="0" applyFont="1" applyFill="1" applyBorder="1" applyAlignment="1" applyProtection="1">
      <alignment horizontal="left" vertical="top"/>
      <protection locked="0"/>
    </xf>
    <xf numFmtId="43" fontId="16" fillId="0" borderId="3" xfId="21" applyFont="1" applyBorder="1" applyAlignment="1" applyProtection="1">
      <alignment horizontal="right" vertical="top"/>
      <protection locked="0"/>
    </xf>
    <xf numFmtId="43" fontId="16" fillId="11" borderId="3" xfId="21" applyFont="1" applyFill="1" applyBorder="1" applyAlignment="1" applyProtection="1">
      <alignment vertical="top"/>
    </xf>
    <xf numFmtId="43" fontId="16" fillId="11" borderId="3" xfId="21" applyFont="1" applyFill="1" applyBorder="1" applyAlignment="1" applyProtection="1">
      <alignment horizontal="center" vertical="center"/>
    </xf>
    <xf numFmtId="165" fontId="17" fillId="4" borderId="0" xfId="3" applyFont="1" applyFill="1" applyBorder="1" applyAlignment="1">
      <alignment horizontal="right" vertical="top"/>
    </xf>
    <xf numFmtId="165" fontId="16" fillId="4" borderId="3" xfId="13" applyFont="1" applyFill="1" applyBorder="1" applyAlignment="1" applyProtection="1">
      <alignment horizontal="right" vertical="top"/>
      <protection locked="0"/>
    </xf>
    <xf numFmtId="0" fontId="23" fillId="4" borderId="3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/>
    <xf numFmtId="0" fontId="24" fillId="8" borderId="5" xfId="0" applyFont="1" applyFill="1" applyBorder="1" applyAlignment="1">
      <alignment vertical="center" wrapText="1"/>
    </xf>
    <xf numFmtId="0" fontId="15" fillId="6" borderId="12" xfId="9" applyNumberFormat="1" applyFont="1" applyFill="1" applyBorder="1" applyAlignment="1">
      <alignment horizontal="center" vertical="top"/>
    </xf>
    <xf numFmtId="0" fontId="15" fillId="6" borderId="0" xfId="9" applyNumberFormat="1" applyFont="1" applyFill="1" applyBorder="1" applyAlignment="1">
      <alignment horizontal="center" vertical="top"/>
    </xf>
    <xf numFmtId="0" fontId="16" fillId="4" borderId="12" xfId="0" applyFont="1" applyFill="1" applyBorder="1" applyAlignment="1">
      <alignment horizontal="left" vertical="top"/>
    </xf>
    <xf numFmtId="165" fontId="16" fillId="4" borderId="13" xfId="13" applyFont="1" applyFill="1" applyBorder="1" applyAlignment="1">
      <alignment horizontal="right"/>
    </xf>
    <xf numFmtId="165" fontId="16" fillId="4" borderId="13" xfId="13" applyFont="1" applyFill="1" applyBorder="1" applyAlignment="1">
      <alignment horizontal="right" vertical="top"/>
    </xf>
    <xf numFmtId="0" fontId="26" fillId="0" borderId="12" xfId="10" applyFont="1" applyBorder="1">
      <alignment horizontal="left" vertical="center"/>
    </xf>
    <xf numFmtId="165" fontId="26" fillId="0" borderId="0" xfId="3" applyFont="1" applyBorder="1" applyAlignment="1">
      <alignment horizontal="left" vertical="center"/>
    </xf>
    <xf numFmtId="0" fontId="18" fillId="4" borderId="12" xfId="10" applyFont="1" applyFill="1" applyBorder="1">
      <alignment horizontal="left" vertical="center"/>
    </xf>
    <xf numFmtId="165" fontId="17" fillId="4" borderId="0" xfId="3" applyFont="1" applyFill="1" applyBorder="1">
      <alignment vertical="center"/>
    </xf>
    <xf numFmtId="165" fontId="17" fillId="4" borderId="0" xfId="3" applyFont="1" applyFill="1" applyBorder="1" applyAlignment="1">
      <alignment horizontal="left" vertical="center"/>
    </xf>
    <xf numFmtId="0" fontId="23" fillId="12" borderId="3" xfId="0" applyFont="1" applyFill="1" applyBorder="1" applyAlignment="1" applyProtection="1">
      <alignment horizontal="left" vertical="top"/>
      <protection locked="0"/>
    </xf>
    <xf numFmtId="0" fontId="23" fillId="12" borderId="3" xfId="0" applyFont="1" applyFill="1" applyBorder="1" applyAlignment="1" applyProtection="1">
      <alignment horizontal="left" vertical="top" wrapText="1"/>
      <protection locked="0"/>
    </xf>
    <xf numFmtId="165" fontId="16" fillId="4" borderId="3" xfId="13" applyFont="1" applyFill="1" applyBorder="1" applyAlignment="1" applyProtection="1">
      <alignment horizontal="right" vertical="top"/>
    </xf>
    <xf numFmtId="0" fontId="16" fillId="4" borderId="3" xfId="0" applyFont="1" applyFill="1" applyBorder="1" applyAlignment="1" applyProtection="1">
      <alignment horizontal="left" vertical="top" wrapText="1"/>
    </xf>
    <xf numFmtId="0" fontId="16" fillId="13" borderId="3" xfId="0" applyFont="1" applyFill="1" applyBorder="1" applyAlignment="1" applyProtection="1">
      <alignment horizontal="center" vertical="center"/>
    </xf>
    <xf numFmtId="0" fontId="16" fillId="13" borderId="3" xfId="0" applyFont="1" applyFill="1" applyBorder="1" applyAlignment="1" applyProtection="1">
      <alignment horizontal="left" vertical="top"/>
    </xf>
    <xf numFmtId="165" fontId="16" fillId="4" borderId="0" xfId="13" applyFont="1" applyFill="1" applyBorder="1" applyAlignment="1" applyProtection="1">
      <alignment horizontal="right" vertical="top"/>
    </xf>
    <xf numFmtId="0" fontId="16" fillId="13" borderId="3" xfId="0" applyFont="1" applyFill="1" applyBorder="1" applyAlignment="1" applyProtection="1">
      <alignment horizontal="left" vertical="top" wrapText="1"/>
    </xf>
    <xf numFmtId="165" fontId="17" fillId="4" borderId="0" xfId="3" applyFont="1" applyFill="1" applyAlignment="1" applyProtection="1">
      <alignment horizontal="right" vertical="top"/>
    </xf>
    <xf numFmtId="165" fontId="17" fillId="4" borderId="0" xfId="3" applyFont="1" applyFill="1" applyBorder="1" applyAlignment="1" applyProtection="1">
      <alignment horizontal="right" vertical="top"/>
    </xf>
    <xf numFmtId="0" fontId="16" fillId="13" borderId="0" xfId="0" applyFont="1" applyFill="1" applyBorder="1"/>
    <xf numFmtId="0" fontId="24" fillId="13" borderId="0" xfId="0" applyFont="1" applyFill="1" applyBorder="1" applyAlignment="1">
      <alignment vertical="center" wrapText="1"/>
    </xf>
    <xf numFmtId="0" fontId="16" fillId="13" borderId="0" xfId="0" applyFont="1" applyFill="1" applyBorder="1" applyAlignment="1">
      <alignment vertical="top"/>
    </xf>
    <xf numFmtId="0" fontId="16" fillId="12" borderId="3" xfId="0" applyFont="1" applyFill="1" applyBorder="1" applyAlignment="1" applyProtection="1">
      <alignment horizontal="center" vertical="top"/>
      <protection locked="0"/>
    </xf>
    <xf numFmtId="0" fontId="16" fillId="4" borderId="0" xfId="0" applyFont="1" applyFill="1" applyBorder="1" applyAlignment="1" applyProtection="1">
      <alignment horizontal="left" vertical="top"/>
      <protection locked="0"/>
    </xf>
    <xf numFmtId="0" fontId="16" fillId="12" borderId="3" xfId="0" applyFont="1" applyFill="1" applyBorder="1" applyAlignment="1" applyProtection="1">
      <alignment horizontal="center" vertical="top" wrapText="1"/>
      <protection locked="0"/>
    </xf>
    <xf numFmtId="0" fontId="28" fillId="14" borderId="12" xfId="17" applyFont="1" applyFill="1" applyBorder="1">
      <alignment horizontal="left" vertical="center"/>
    </xf>
    <xf numFmtId="0" fontId="29" fillId="14" borderId="0" xfId="12" applyFont="1" applyFill="1" applyBorder="1">
      <alignment horizontal="left" vertical="center"/>
    </xf>
    <xf numFmtId="43" fontId="16" fillId="0" borderId="0" xfId="21" applyFont="1" applyFill="1" applyBorder="1"/>
    <xf numFmtId="43" fontId="2" fillId="0" borderId="0" xfId="21" applyFont="1" applyFill="1" applyBorder="1"/>
    <xf numFmtId="0" fontId="2" fillId="0" borderId="0" xfId="0" applyFont="1" applyFill="1" applyBorder="1" applyProtection="1">
      <protection locked="0"/>
    </xf>
    <xf numFmtId="0" fontId="33" fillId="0" borderId="0" xfId="0" applyFont="1" applyFill="1" applyBorder="1"/>
    <xf numFmtId="0" fontId="11" fillId="0" borderId="0" xfId="4" applyFont="1">
      <alignment horizontal="right" vertical="center"/>
    </xf>
    <xf numFmtId="0" fontId="8" fillId="0" borderId="0" xfId="0" applyFont="1" applyFill="1" applyBorder="1"/>
    <xf numFmtId="0" fontId="20" fillId="0" borderId="0" xfId="12" applyFont="1" applyAlignment="1">
      <alignment horizontal="right" vertical="center"/>
    </xf>
    <xf numFmtId="0" fontId="15" fillId="6" borderId="0" xfId="9" applyNumberFormat="1" applyFont="1" applyFill="1" applyAlignment="1">
      <alignment horizontal="right" vertical="center"/>
    </xf>
    <xf numFmtId="0" fontId="15" fillId="6" borderId="0" xfId="9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9" fillId="14" borderId="13" xfId="12" applyFont="1" applyFill="1" applyBorder="1" applyAlignment="1">
      <alignment horizontal="right" vertical="center"/>
    </xf>
    <xf numFmtId="43" fontId="16" fillId="0" borderId="3" xfId="21" applyFont="1" applyBorder="1" applyAlignment="1">
      <alignment horizontal="right" vertical="center"/>
    </xf>
    <xf numFmtId="165" fontId="17" fillId="4" borderId="13" xfId="11" applyFont="1" applyFill="1" applyBorder="1" applyAlignment="1">
      <alignment horizontal="right" vertical="center"/>
    </xf>
    <xf numFmtId="165" fontId="31" fillId="15" borderId="13" xfId="11" applyFont="1" applyFill="1" applyBorder="1" applyAlignment="1">
      <alignment horizontal="right" vertical="center"/>
    </xf>
    <xf numFmtId="165" fontId="30" fillId="12" borderId="14" xfId="0" applyNumberFormat="1" applyFont="1" applyFill="1" applyBorder="1" applyAlignment="1">
      <alignment horizontal="right"/>
    </xf>
    <xf numFmtId="165" fontId="30" fillId="12" borderId="16" xfId="0" applyNumberFormat="1" applyFont="1" applyFill="1" applyBorder="1" applyAlignment="1">
      <alignment horizontal="right"/>
    </xf>
    <xf numFmtId="0" fontId="16" fillId="4" borderId="3" xfId="13" applyNumberFormat="1" applyFont="1" applyFill="1" applyBorder="1" applyAlignment="1" applyProtection="1">
      <alignment horizontal="center" vertical="top"/>
      <protection locked="0"/>
    </xf>
    <xf numFmtId="0" fontId="16" fillId="13" borderId="3" xfId="0" applyFont="1" applyFill="1" applyBorder="1" applyAlignment="1" applyProtection="1">
      <alignment horizontal="center" vertical="top" wrapText="1"/>
    </xf>
    <xf numFmtId="165" fontId="16" fillId="12" borderId="3" xfId="13" applyFont="1" applyFill="1" applyBorder="1" applyAlignment="1" applyProtection="1">
      <alignment horizontal="right" vertical="top"/>
      <protection locked="0"/>
    </xf>
    <xf numFmtId="0" fontId="16" fillId="4" borderId="3" xfId="0" applyFont="1" applyFill="1" applyBorder="1" applyAlignment="1" applyProtection="1">
      <alignment horizontal="center" vertical="top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/>
    <xf numFmtId="9" fontId="2" fillId="0" borderId="0" xfId="22" applyFont="1" applyFill="1" applyBorder="1"/>
    <xf numFmtId="9" fontId="2" fillId="0" borderId="0" xfId="0" applyNumberFormat="1" applyFont="1" applyFill="1" applyBorder="1"/>
    <xf numFmtId="10" fontId="2" fillId="0" borderId="0" xfId="0" applyNumberFormat="1" applyFont="1" applyFill="1" applyBorder="1"/>
    <xf numFmtId="0" fontId="15" fillId="6" borderId="13" xfId="9" applyNumberFormat="1" applyFont="1" applyFill="1" applyBorder="1" applyAlignment="1">
      <alignment horizontal="center" vertical="top"/>
    </xf>
    <xf numFmtId="0" fontId="38" fillId="10" borderId="3" xfId="0" applyFont="1" applyFill="1" applyBorder="1" applyAlignment="1">
      <alignment horizontal="center" vertical="center" wrapText="1"/>
    </xf>
    <xf numFmtId="9" fontId="38" fillId="10" borderId="3" xfId="0" applyNumberFormat="1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/>
    </xf>
    <xf numFmtId="0" fontId="18" fillId="8" borderId="12" xfId="10" applyFont="1" applyFill="1" applyBorder="1">
      <alignment horizontal="left" vertical="center"/>
    </xf>
    <xf numFmtId="165" fontId="17" fillId="8" borderId="0" xfId="3" applyFont="1" applyFill="1" applyBorder="1">
      <alignment vertical="center"/>
    </xf>
    <xf numFmtId="165" fontId="17" fillId="8" borderId="0" xfId="3" applyFont="1" applyFill="1" applyBorder="1" applyAlignment="1">
      <alignment horizontal="left" vertical="center"/>
    </xf>
    <xf numFmtId="0" fontId="19" fillId="8" borderId="0" xfId="0" applyFont="1" applyFill="1" applyBorder="1"/>
    <xf numFmtId="165" fontId="17" fillId="8" borderId="0" xfId="11" applyFont="1" applyFill="1" applyBorder="1">
      <alignment vertical="center"/>
    </xf>
    <xf numFmtId="165" fontId="17" fillId="8" borderId="13" xfId="11" applyFont="1" applyFill="1" applyBorder="1" applyAlignment="1">
      <alignment horizontal="right" vertical="center"/>
    </xf>
    <xf numFmtId="43" fontId="18" fillId="8" borderId="12" xfId="21" applyFont="1" applyFill="1" applyBorder="1" applyAlignment="1">
      <alignment horizontal="left" vertical="center"/>
    </xf>
    <xf numFmtId="43" fontId="17" fillId="8" borderId="0" xfId="21" applyFont="1" applyFill="1" applyBorder="1" applyAlignment="1">
      <alignment vertical="center"/>
    </xf>
    <xf numFmtId="43" fontId="17" fillId="8" borderId="0" xfId="21" applyFont="1" applyFill="1" applyBorder="1" applyAlignment="1">
      <alignment horizontal="left" vertical="center"/>
    </xf>
    <xf numFmtId="43" fontId="19" fillId="8" borderId="0" xfId="21" applyFont="1" applyFill="1" applyBorder="1"/>
    <xf numFmtId="43" fontId="17" fillId="8" borderId="13" xfId="21" applyFont="1" applyFill="1" applyBorder="1" applyAlignment="1">
      <alignment horizontal="right" vertical="center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6" fillId="0" borderId="3" xfId="0" applyFont="1" applyFill="1" applyBorder="1" applyAlignment="1">
      <alignment horizontal="center" vertical="top"/>
    </xf>
    <xf numFmtId="165" fontId="16" fillId="0" borderId="3" xfId="13" applyFont="1" applyFill="1" applyBorder="1" applyAlignment="1" applyProtection="1">
      <alignment horizontal="right" vertical="top"/>
      <protection locked="0"/>
    </xf>
    <xf numFmtId="0" fontId="18" fillId="4" borderId="0" xfId="10" applyFont="1" applyFill="1" applyProtection="1">
      <alignment horizontal="left" vertical="center"/>
      <protection locked="0"/>
    </xf>
    <xf numFmtId="165" fontId="17" fillId="4" borderId="0" xfId="3" applyFont="1" applyFill="1" applyProtection="1">
      <alignment vertical="center"/>
      <protection locked="0"/>
    </xf>
    <xf numFmtId="165" fontId="17" fillId="4" borderId="0" xfId="3" applyFont="1" applyFill="1" applyAlignment="1" applyProtection="1">
      <alignment horizontal="left" vertical="center"/>
      <protection locked="0"/>
    </xf>
    <xf numFmtId="0" fontId="19" fillId="4" borderId="0" xfId="0" applyFont="1" applyFill="1" applyBorder="1" applyProtection="1">
      <protection locked="0"/>
    </xf>
    <xf numFmtId="165" fontId="17" fillId="4" borderId="0" xfId="11" applyFont="1" applyFill="1" applyProtection="1">
      <alignment vertical="center"/>
      <protection locked="0"/>
    </xf>
    <xf numFmtId="0" fontId="37" fillId="15" borderId="12" xfId="10" applyFont="1" applyFill="1" applyBorder="1">
      <alignment horizontal="left" vertical="center"/>
    </xf>
    <xf numFmtId="165" fontId="31" fillId="15" borderId="0" xfId="3" applyFont="1" applyFill="1" applyBorder="1">
      <alignment vertical="center"/>
    </xf>
    <xf numFmtId="165" fontId="31" fillId="15" borderId="0" xfId="3" applyFont="1" applyFill="1" applyBorder="1" applyAlignment="1">
      <alignment horizontal="left" vertical="center"/>
    </xf>
    <xf numFmtId="0" fontId="39" fillId="15" borderId="0" xfId="0" applyFont="1" applyFill="1" applyBorder="1"/>
    <xf numFmtId="165" fontId="31" fillId="15" borderId="0" xfId="11" applyFont="1" applyFill="1" applyBorder="1">
      <alignment vertical="center"/>
    </xf>
    <xf numFmtId="0" fontId="8" fillId="12" borderId="12" xfId="0" applyFont="1" applyFill="1" applyBorder="1"/>
    <xf numFmtId="0" fontId="8" fillId="12" borderId="0" xfId="0" applyFont="1" applyFill="1" applyBorder="1"/>
    <xf numFmtId="165" fontId="30" fillId="15" borderId="8" xfId="0" applyNumberFormat="1" applyFont="1" applyFill="1" applyBorder="1" applyAlignment="1" applyProtection="1">
      <alignment horizontal="right"/>
    </xf>
    <xf numFmtId="165" fontId="30" fillId="15" borderId="0" xfId="0" applyNumberFormat="1" applyFont="1" applyFill="1" applyBorder="1" applyAlignment="1" applyProtection="1">
      <alignment horizontal="right"/>
    </xf>
    <xf numFmtId="165" fontId="30" fillId="12" borderId="0" xfId="0" applyNumberFormat="1" applyFont="1" applyFill="1" applyBorder="1" applyAlignment="1" applyProtection="1">
      <alignment horizontal="right"/>
    </xf>
    <xf numFmtId="0" fontId="40" fillId="4" borderId="3" xfId="0" applyFont="1" applyFill="1" applyBorder="1" applyAlignment="1" applyProtection="1">
      <alignment horizontal="left" vertical="top"/>
      <protection locked="0"/>
    </xf>
    <xf numFmtId="0" fontId="45" fillId="4" borderId="0" xfId="0" applyFont="1" applyFill="1" applyBorder="1" applyAlignment="1">
      <alignment horizontal="left" vertical="top"/>
    </xf>
    <xf numFmtId="165" fontId="41" fillId="4" borderId="0" xfId="13" applyFont="1" applyFill="1" applyBorder="1" applyAlignment="1" applyProtection="1">
      <alignment horizontal="right" vertical="top"/>
    </xf>
    <xf numFmtId="0" fontId="16" fillId="12" borderId="3" xfId="21" applyNumberFormat="1" applyFont="1" applyFill="1" applyBorder="1" applyAlignment="1" applyProtection="1">
      <alignment horizontal="center" vertical="center"/>
      <protection locked="0"/>
    </xf>
    <xf numFmtId="165" fontId="17" fillId="4" borderId="0" xfId="11" applyFont="1" applyFill="1" applyBorder="1" applyAlignment="1">
      <alignment horizontal="right" vertical="center"/>
    </xf>
    <xf numFmtId="0" fontId="29" fillId="14" borderId="0" xfId="12" applyFont="1" applyFill="1" applyBorder="1" applyAlignment="1">
      <alignment horizontal="right" vertical="center"/>
    </xf>
    <xf numFmtId="0" fontId="29" fillId="13" borderId="0" xfId="12" applyFont="1" applyFill="1" applyBorder="1">
      <alignment horizontal="left" vertical="center"/>
    </xf>
    <xf numFmtId="0" fontId="48" fillId="0" borderId="0" xfId="0" applyFont="1" applyFill="1" applyBorder="1"/>
    <xf numFmtId="0" fontId="41" fillId="0" borderId="0" xfId="0" applyFont="1" applyFill="1" applyBorder="1"/>
    <xf numFmtId="10" fontId="48" fillId="0" borderId="0" xfId="0" applyNumberFormat="1" applyFont="1" applyFill="1" applyBorder="1"/>
    <xf numFmtId="165" fontId="17" fillId="4" borderId="0" xfId="11" applyFont="1" applyFill="1" applyBorder="1" applyAlignment="1" applyProtection="1">
      <alignment horizontal="right" vertical="center"/>
    </xf>
    <xf numFmtId="0" fontId="36" fillId="4" borderId="0" xfId="0" applyFont="1" applyFill="1" applyBorder="1" applyProtection="1"/>
    <xf numFmtId="0" fontId="27" fillId="6" borderId="3" xfId="9" applyNumberFormat="1" applyFont="1" applyFill="1" applyBorder="1" applyAlignment="1" applyProtection="1">
      <alignment horizontal="center" vertical="center"/>
    </xf>
    <xf numFmtId="165" fontId="27" fillId="6" borderId="3" xfId="9" applyFont="1" applyFill="1" applyBorder="1" applyAlignment="1" applyProtection="1">
      <alignment horizontal="center" vertical="center"/>
    </xf>
    <xf numFmtId="165" fontId="27" fillId="6" borderId="3" xfId="9" applyFont="1" applyFill="1" applyBorder="1" applyAlignment="1" applyProtection="1">
      <alignment horizontal="center" vertical="center" wrapText="1"/>
    </xf>
    <xf numFmtId="0" fontId="27" fillId="6" borderId="3" xfId="9" applyNumberFormat="1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top" wrapText="1"/>
    </xf>
    <xf numFmtId="0" fontId="11" fillId="4" borderId="2" xfId="4" applyFont="1" applyFill="1" applyBorder="1" applyProtection="1">
      <alignment horizontal="right" vertical="center"/>
    </xf>
    <xf numFmtId="0" fontId="11" fillId="4" borderId="2" xfId="4" applyFont="1" applyFill="1" applyBorder="1" applyAlignment="1" applyProtection="1">
      <alignment horizontal="left" vertical="center"/>
    </xf>
    <xf numFmtId="0" fontId="8" fillId="4" borderId="2" xfId="0" applyFont="1" applyFill="1" applyBorder="1" applyProtection="1"/>
    <xf numFmtId="0" fontId="18" fillId="9" borderId="0" xfId="10" applyFont="1" applyFill="1" applyProtection="1">
      <alignment horizontal="left" vertical="center"/>
    </xf>
    <xf numFmtId="165" fontId="17" fillId="9" borderId="0" xfId="3" applyFont="1" applyFill="1" applyProtection="1">
      <alignment vertical="center"/>
    </xf>
    <xf numFmtId="165" fontId="17" fillId="9" borderId="0" xfId="3" applyFont="1" applyFill="1" applyAlignment="1" applyProtection="1">
      <alignment horizontal="left" vertical="center"/>
    </xf>
    <xf numFmtId="0" fontId="19" fillId="9" borderId="0" xfId="0" applyFont="1" applyFill="1" applyBorder="1" applyProtection="1"/>
    <xf numFmtId="165" fontId="17" fillId="9" borderId="0" xfId="11" applyFont="1" applyFill="1" applyProtection="1">
      <alignment vertical="center"/>
    </xf>
    <xf numFmtId="165" fontId="17" fillId="9" borderId="0" xfId="11" applyFont="1" applyFill="1" applyBorder="1" applyAlignment="1" applyProtection="1">
      <alignment horizontal="right" vertical="center"/>
    </xf>
    <xf numFmtId="165" fontId="16" fillId="11" borderId="3" xfId="13" applyFont="1" applyFill="1" applyBorder="1" applyAlignment="1" applyProtection="1">
      <alignment horizontal="left" vertical="top"/>
    </xf>
    <xf numFmtId="165" fontId="16" fillId="4" borderId="0" xfId="13" applyFont="1" applyFill="1" applyBorder="1" applyAlignment="1" applyProtection="1">
      <alignment horizontal="left" vertical="top"/>
    </xf>
    <xf numFmtId="0" fontId="33" fillId="0" borderId="0" xfId="0" applyFont="1" applyFill="1" applyBorder="1" applyProtection="1"/>
    <xf numFmtId="0" fontId="0" fillId="15" borderId="0" xfId="0" applyFont="1" applyFill="1" applyBorder="1" applyProtection="1"/>
    <xf numFmtId="0" fontId="0" fillId="15" borderId="0" xfId="0" applyFont="1" applyFill="1" applyBorder="1" applyAlignment="1" applyProtection="1">
      <alignment horizontal="left"/>
    </xf>
    <xf numFmtId="0" fontId="30" fillId="15" borderId="0" xfId="0" applyFont="1" applyFill="1" applyBorder="1" applyAlignment="1" applyProtection="1">
      <alignment horizontal="right"/>
    </xf>
    <xf numFmtId="0" fontId="0" fillId="12" borderId="0" xfId="0" applyFont="1" applyFill="1" applyBorder="1" applyProtection="1"/>
    <xf numFmtId="0" fontId="0" fillId="12" borderId="0" xfId="0" applyFont="1" applyFill="1" applyBorder="1" applyAlignment="1" applyProtection="1">
      <alignment horizontal="left"/>
    </xf>
    <xf numFmtId="0" fontId="30" fillId="12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22" fillId="4" borderId="0" xfId="10" applyFont="1" applyFill="1" applyProtection="1">
      <alignment horizontal="left" vertical="center"/>
    </xf>
    <xf numFmtId="165" fontId="17" fillId="4" borderId="0" xfId="3" applyFont="1" applyFill="1" applyProtection="1">
      <alignment vertical="center"/>
    </xf>
    <xf numFmtId="165" fontId="17" fillId="4" borderId="0" xfId="3" applyFont="1" applyFill="1" applyAlignment="1" applyProtection="1">
      <alignment horizontal="left" vertical="center"/>
    </xf>
    <xf numFmtId="0" fontId="19" fillId="4" borderId="0" xfId="0" applyFont="1" applyFill="1" applyBorder="1" applyProtection="1"/>
    <xf numFmtId="165" fontId="17" fillId="4" borderId="0" xfId="11" applyFont="1" applyFill="1" applyProtection="1">
      <alignment vertical="center"/>
    </xf>
    <xf numFmtId="0" fontId="18" fillId="0" borderId="0" xfId="17" applyFont="1" applyProtection="1">
      <alignment horizontal="left" vertical="center"/>
    </xf>
    <xf numFmtId="0" fontId="20" fillId="0" borderId="0" xfId="12" applyFont="1" applyProtection="1">
      <alignment horizontal="left" vertical="center"/>
    </xf>
    <xf numFmtId="0" fontId="20" fillId="0" borderId="0" xfId="12" applyFont="1" applyAlignment="1" applyProtection="1">
      <alignment horizontal="right" vertical="center"/>
    </xf>
    <xf numFmtId="0" fontId="28" fillId="6" borderId="0" xfId="9" applyNumberFormat="1" applyFont="1" applyFill="1" applyAlignment="1" applyProtection="1">
      <alignment horizontal="center" vertical="center"/>
    </xf>
    <xf numFmtId="165" fontId="28" fillId="6" borderId="0" xfId="9" applyFont="1" applyFill="1" applyAlignment="1" applyProtection="1">
      <alignment horizontal="center" vertical="center"/>
    </xf>
    <xf numFmtId="165" fontId="28" fillId="6" borderId="0" xfId="9" applyFont="1" applyFill="1" applyAlignment="1" applyProtection="1">
      <alignment horizontal="center" vertical="center" wrapText="1"/>
    </xf>
    <xf numFmtId="0" fontId="28" fillId="6" borderId="0" xfId="9" applyNumberFormat="1" applyFont="1" applyFill="1" applyAlignment="1" applyProtection="1">
      <alignment horizontal="right" vertical="center"/>
    </xf>
    <xf numFmtId="0" fontId="17" fillId="0" borderId="0" xfId="17" applyFont="1" applyProtection="1">
      <alignment horizontal="left" vertical="center"/>
    </xf>
    <xf numFmtId="165" fontId="25" fillId="9" borderId="0" xfId="3" applyFont="1" applyFill="1" applyBorder="1" applyProtection="1">
      <alignment vertical="center"/>
      <protection locked="0"/>
    </xf>
    <xf numFmtId="165" fontId="21" fillId="4" borderId="0" xfId="6" applyFont="1" applyFill="1" applyBorder="1" applyAlignment="1" applyProtection="1">
      <alignment horizontal="left" vertical="top"/>
      <protection locked="0"/>
    </xf>
    <xf numFmtId="0" fontId="16" fillId="4" borderId="3" xfId="0" applyFont="1" applyFill="1" applyBorder="1" applyAlignment="1" applyProtection="1">
      <alignment horizontal="left" vertical="top" wrapText="1"/>
      <protection locked="0"/>
    </xf>
    <xf numFmtId="2" fontId="16" fillId="4" borderId="3" xfId="0" applyNumberFormat="1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16" fillId="0" borderId="3" xfId="0" applyFont="1" applyFill="1" applyBorder="1" applyAlignment="1" applyProtection="1">
      <alignment horizontal="center" vertical="top"/>
      <protection locked="0"/>
    </xf>
    <xf numFmtId="0" fontId="5" fillId="6" borderId="15" xfId="18" applyFont="1" applyFill="1" applyBorder="1" applyAlignment="1" applyProtection="1">
      <alignment horizontal="left"/>
      <protection locked="0"/>
    </xf>
    <xf numFmtId="0" fontId="5" fillId="6" borderId="4" xfId="18" applyFont="1" applyFill="1" applyBorder="1" applyAlignment="1" applyProtection="1">
      <alignment horizontal="center"/>
      <protection locked="0"/>
    </xf>
    <xf numFmtId="0" fontId="14" fillId="6" borderId="4" xfId="18" applyFill="1" applyBorder="1" applyAlignment="1">
      <alignment horizontal="center"/>
    </xf>
    <xf numFmtId="0" fontId="14" fillId="6" borderId="16" xfId="18" applyFill="1" applyBorder="1" applyAlignment="1">
      <alignment horizontal="right"/>
    </xf>
    <xf numFmtId="0" fontId="11" fillId="4" borderId="5" xfId="4" applyFont="1" applyFill="1" applyBorder="1">
      <alignment horizontal="right" vertical="center"/>
    </xf>
    <xf numFmtId="0" fontId="11" fillId="4" borderId="7" xfId="4" applyFont="1" applyFill="1" applyBorder="1">
      <alignment horizontal="right" vertical="center"/>
    </xf>
    <xf numFmtId="0" fontId="11" fillId="4" borderId="7" xfId="4" applyFont="1" applyFill="1" applyBorder="1" applyAlignment="1">
      <alignment horizontal="left" vertical="center"/>
    </xf>
    <xf numFmtId="0" fontId="8" fillId="4" borderId="7" xfId="0" applyFont="1" applyFill="1" applyBorder="1"/>
    <xf numFmtId="0" fontId="27" fillId="16" borderId="6" xfId="4" applyFont="1" applyFill="1" applyBorder="1" applyAlignment="1">
      <alignment horizontal="center" vertical="center"/>
    </xf>
    <xf numFmtId="0" fontId="37" fillId="4" borderId="6" xfId="4" applyFont="1" applyFill="1" applyBorder="1">
      <alignment horizontal="right" vertical="center"/>
    </xf>
    <xf numFmtId="165" fontId="17" fillId="4" borderId="3" xfId="11" applyFont="1" applyFill="1" applyBorder="1" applyAlignment="1">
      <alignment horizontal="right" vertical="center"/>
    </xf>
    <xf numFmtId="0" fontId="14" fillId="6" borderId="16" xfId="18" applyFill="1" applyBorder="1" applyAlignment="1" applyProtection="1">
      <alignment horizontal="right"/>
    </xf>
    <xf numFmtId="0" fontId="11" fillId="4" borderId="17" xfId="4" applyFont="1" applyFill="1" applyBorder="1" applyProtection="1">
      <alignment horizontal="right" vertical="center"/>
    </xf>
    <xf numFmtId="0" fontId="34" fillId="4" borderId="12" xfId="10" applyFont="1" applyFill="1" applyBorder="1" applyProtection="1">
      <alignment horizontal="left" vertical="center"/>
    </xf>
    <xf numFmtId="165" fontId="35" fillId="4" borderId="0" xfId="3" applyFont="1" applyFill="1" applyBorder="1" applyProtection="1">
      <alignment vertical="center"/>
    </xf>
    <xf numFmtId="165" fontId="35" fillId="4" borderId="0" xfId="3" applyFont="1" applyFill="1" applyBorder="1" applyAlignment="1" applyProtection="1">
      <alignment horizontal="left" vertical="center"/>
    </xf>
    <xf numFmtId="165" fontId="35" fillId="4" borderId="0" xfId="11" applyFont="1" applyFill="1" applyBorder="1" applyAlignment="1" applyProtection="1">
      <alignment horizontal="right" vertical="center"/>
    </xf>
    <xf numFmtId="165" fontId="5" fillId="4" borderId="13" xfId="11" applyFont="1" applyFill="1" applyBorder="1" applyAlignment="1" applyProtection="1">
      <alignment horizontal="right" vertical="center"/>
    </xf>
    <xf numFmtId="0" fontId="45" fillId="4" borderId="12" xfId="0" applyFont="1" applyFill="1" applyBorder="1" applyAlignment="1" applyProtection="1">
      <alignment horizontal="left" vertical="top"/>
    </xf>
    <xf numFmtId="0" fontId="18" fillId="9" borderId="15" xfId="10" applyFont="1" applyFill="1" applyBorder="1" applyProtection="1">
      <alignment horizontal="left" vertical="center"/>
    </xf>
    <xf numFmtId="165" fontId="17" fillId="9" borderId="4" xfId="3" applyFont="1" applyFill="1" applyBorder="1" applyProtection="1">
      <alignment vertical="center"/>
    </xf>
    <xf numFmtId="165" fontId="17" fillId="9" borderId="4" xfId="3" applyFont="1" applyFill="1" applyBorder="1" applyAlignment="1" applyProtection="1">
      <alignment horizontal="left" vertical="center"/>
    </xf>
    <xf numFmtId="0" fontId="19" fillId="9" borderId="4" xfId="0" applyFont="1" applyFill="1" applyBorder="1" applyProtection="1"/>
    <xf numFmtId="165" fontId="17" fillId="9" borderId="4" xfId="11" applyFont="1" applyFill="1" applyBorder="1" applyProtection="1">
      <alignment vertical="center"/>
    </xf>
    <xf numFmtId="165" fontId="17" fillId="9" borderId="16" xfId="11" applyFont="1" applyFill="1" applyBorder="1" applyAlignment="1" applyProtection="1">
      <alignment horizontal="right" vertical="center"/>
    </xf>
    <xf numFmtId="0" fontId="27" fillId="16" borderId="16" xfId="4" applyFont="1" applyFill="1" applyBorder="1" applyAlignment="1" applyProtection="1">
      <alignment horizontal="center" vertical="center"/>
    </xf>
    <xf numFmtId="0" fontId="5" fillId="6" borderId="4" xfId="18" applyFont="1" applyFill="1" applyBorder="1" applyAlignment="1" applyProtection="1">
      <alignment horizontal="center"/>
    </xf>
    <xf numFmtId="0" fontId="14" fillId="6" borderId="4" xfId="18" applyFill="1" applyBorder="1" applyAlignment="1" applyProtection="1">
      <alignment horizontal="center"/>
    </xf>
    <xf numFmtId="0" fontId="37" fillId="4" borderId="18" xfId="4" applyFont="1" applyFill="1" applyBorder="1" applyProtection="1">
      <alignment horizontal="right" vertical="center"/>
    </xf>
    <xf numFmtId="0" fontId="34" fillId="4" borderId="19" xfId="10" applyFont="1" applyFill="1" applyBorder="1" applyProtection="1">
      <alignment horizontal="left" vertical="center"/>
    </xf>
    <xf numFmtId="165" fontId="35" fillId="4" borderId="20" xfId="3" applyFont="1" applyFill="1" applyBorder="1" applyProtection="1">
      <alignment vertical="center"/>
    </xf>
    <xf numFmtId="165" fontId="35" fillId="4" borderId="20" xfId="3" applyFont="1" applyFill="1" applyBorder="1" applyAlignment="1" applyProtection="1">
      <alignment horizontal="left" vertical="center"/>
    </xf>
    <xf numFmtId="0" fontId="36" fillId="4" borderId="20" xfId="0" applyFont="1" applyFill="1" applyBorder="1" applyProtection="1"/>
    <xf numFmtId="165" fontId="35" fillId="4" borderId="21" xfId="11" applyFont="1" applyFill="1" applyBorder="1" applyAlignment="1" applyProtection="1">
      <alignment horizontal="right" vertical="center"/>
    </xf>
    <xf numFmtId="165" fontId="5" fillId="16" borderId="3" xfId="11" applyFont="1" applyFill="1" applyBorder="1" applyAlignment="1" applyProtection="1">
      <alignment horizontal="right" vertical="center"/>
    </xf>
    <xf numFmtId="49" fontId="16" fillId="4" borderId="3" xfId="13" applyNumberFormat="1" applyFont="1" applyFill="1" applyBorder="1" applyAlignment="1" applyProtection="1">
      <alignment horizontal="center" vertical="top"/>
      <protection locked="0"/>
    </xf>
    <xf numFmtId="49" fontId="16" fillId="4" borderId="3" xfId="13" applyNumberFormat="1" applyFont="1" applyFill="1" applyBorder="1" applyAlignment="1" applyProtection="1">
      <alignment horizontal="left" vertical="top"/>
      <protection locked="0"/>
    </xf>
    <xf numFmtId="49" fontId="16" fillId="0" borderId="3" xfId="21" applyNumberFormat="1" applyFont="1" applyFill="1" applyBorder="1" applyAlignment="1" applyProtection="1">
      <alignment horizontal="center" vertical="center"/>
      <protection locked="0"/>
    </xf>
    <xf numFmtId="49" fontId="16" fillId="0" borderId="3" xfId="21" applyNumberFormat="1" applyFont="1" applyBorder="1" applyAlignment="1" applyProtection="1">
      <alignment horizontal="center" vertical="center"/>
      <protection locked="0"/>
    </xf>
    <xf numFmtId="49" fontId="16" fillId="0" borderId="3" xfId="13" applyNumberFormat="1" applyFont="1" applyFill="1" applyBorder="1" applyAlignment="1" applyProtection="1">
      <alignment horizontal="center" vertical="top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2" fillId="13" borderId="0" xfId="0" applyFont="1" applyFill="1" applyBorder="1"/>
    <xf numFmtId="0" fontId="0" fillId="13" borderId="0" xfId="0" applyFont="1" applyFill="1" applyBorder="1" applyProtection="1"/>
    <xf numFmtId="0" fontId="0" fillId="13" borderId="0" xfId="0" applyFont="1" applyFill="1" applyBorder="1" applyAlignment="1" applyProtection="1">
      <alignment horizontal="left"/>
    </xf>
    <xf numFmtId="0" fontId="30" fillId="13" borderId="0" xfId="0" applyFont="1" applyFill="1" applyBorder="1" applyAlignment="1" applyProtection="1">
      <alignment horizontal="right"/>
    </xf>
    <xf numFmtId="165" fontId="30" fillId="13" borderId="0" xfId="0" applyNumberFormat="1" applyFont="1" applyFill="1" applyBorder="1" applyAlignment="1" applyProtection="1">
      <alignment horizontal="right"/>
    </xf>
    <xf numFmtId="0" fontId="5" fillId="6" borderId="15" xfId="18" applyFont="1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 vertical="top"/>
    </xf>
    <xf numFmtId="0" fontId="16" fillId="0" borderId="3" xfId="0" applyFont="1" applyBorder="1" applyAlignment="1" applyProtection="1">
      <alignment vertical="top"/>
    </xf>
    <xf numFmtId="4" fontId="16" fillId="0" borderId="3" xfId="0" applyNumberFormat="1" applyFont="1" applyBorder="1" applyAlignment="1" applyProtection="1">
      <alignment horizontal="center" vertical="top"/>
    </xf>
    <xf numFmtId="4" fontId="16" fillId="0" borderId="3" xfId="21" applyNumberFormat="1" applyFont="1" applyBorder="1" applyAlignment="1" applyProtection="1">
      <alignment vertical="top"/>
    </xf>
    <xf numFmtId="43" fontId="16" fillId="0" borderId="3" xfId="21" applyFont="1" applyBorder="1" applyAlignment="1" applyProtection="1">
      <alignment vertical="top"/>
    </xf>
    <xf numFmtId="43" fontId="16" fillId="0" borderId="3" xfId="21" applyFont="1" applyBorder="1" applyAlignment="1" applyProtection="1">
      <alignment horizontal="right" vertical="top"/>
    </xf>
    <xf numFmtId="43" fontId="2" fillId="0" borderId="3" xfId="2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vertical="top"/>
      <protection locked="0"/>
    </xf>
    <xf numFmtId="49" fontId="16" fillId="4" borderId="3" xfId="13" applyNumberFormat="1" applyFont="1" applyFill="1" applyBorder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center" vertical="top"/>
      <protection locked="0"/>
    </xf>
    <xf numFmtId="0" fontId="16" fillId="4" borderId="0" xfId="0" applyFont="1" applyFill="1" applyBorder="1" applyProtection="1">
      <protection locked="0"/>
    </xf>
    <xf numFmtId="165" fontId="17" fillId="4" borderId="0" xfId="3" applyNumberFormat="1" applyFont="1" applyFill="1" applyAlignment="1" applyProtection="1">
      <alignment horizontal="right" vertical="top"/>
    </xf>
    <xf numFmtId="166" fontId="16" fillId="4" borderId="3" xfId="13" applyNumberFormat="1" applyFont="1" applyFill="1" applyBorder="1" applyAlignment="1" applyProtection="1">
      <alignment horizontal="right" vertical="top"/>
      <protection locked="0"/>
    </xf>
    <xf numFmtId="0" fontId="2" fillId="12" borderId="0" xfId="0" applyFont="1" applyFill="1" applyBorder="1" applyAlignment="1" applyProtection="1">
      <alignment horizontal="left" vertical="top" wrapText="1"/>
      <protection locked="0"/>
    </xf>
    <xf numFmtId="0" fontId="27" fillId="10" borderId="0" xfId="0" applyFont="1" applyFill="1" applyBorder="1" applyAlignment="1">
      <alignment horizontal="left" vertical="top"/>
    </xf>
    <xf numFmtId="0" fontId="27" fillId="10" borderId="0" xfId="0" applyFont="1" applyFill="1" applyBorder="1" applyAlignment="1">
      <alignment horizontal="left"/>
    </xf>
    <xf numFmtId="0" fontId="14" fillId="0" borderId="0" xfId="18" applyFill="1" applyAlignment="1">
      <alignment horizontal="center"/>
    </xf>
    <xf numFmtId="0" fontId="14" fillId="6" borderId="9" xfId="18" applyFill="1" applyBorder="1" applyAlignment="1" applyProtection="1">
      <alignment horizontal="center"/>
    </xf>
    <xf numFmtId="0" fontId="14" fillId="6" borderId="10" xfId="18" applyFill="1" applyBorder="1" applyAlignment="1" applyProtection="1">
      <alignment horizontal="center"/>
    </xf>
    <xf numFmtId="0" fontId="14" fillId="6" borderId="11" xfId="18" applyFill="1" applyBorder="1" applyAlignment="1" applyProtection="1">
      <alignment horizontal="center"/>
    </xf>
    <xf numFmtId="0" fontId="47" fillId="7" borderId="9" xfId="18" applyFont="1" applyFill="1" applyBorder="1" applyAlignment="1" applyProtection="1">
      <alignment horizontal="center" vertical="center"/>
    </xf>
    <xf numFmtId="0" fontId="47" fillId="7" borderId="10" xfId="18" applyFont="1" applyFill="1" applyBorder="1" applyAlignment="1" applyProtection="1">
      <alignment horizontal="center" vertical="center"/>
    </xf>
    <xf numFmtId="0" fontId="47" fillId="7" borderId="11" xfId="18" applyFont="1" applyFill="1" applyBorder="1" applyAlignment="1" applyProtection="1">
      <alignment horizontal="center" vertical="center"/>
    </xf>
    <xf numFmtId="0" fontId="47" fillId="7" borderId="12" xfId="18" applyFont="1" applyFill="1" applyBorder="1" applyAlignment="1" applyProtection="1">
      <alignment horizontal="center" vertical="center"/>
    </xf>
    <xf numFmtId="0" fontId="47" fillId="7" borderId="0" xfId="18" applyFont="1" applyFill="1" applyBorder="1" applyAlignment="1" applyProtection="1">
      <alignment horizontal="center" vertical="center"/>
    </xf>
    <xf numFmtId="0" fontId="47" fillId="7" borderId="13" xfId="18" applyFont="1" applyFill="1" applyBorder="1" applyAlignment="1" applyProtection="1">
      <alignment horizontal="center" vertical="center"/>
    </xf>
    <xf numFmtId="0" fontId="46" fillId="7" borderId="12" xfId="18" applyFont="1" applyFill="1" applyBorder="1" applyAlignment="1" applyProtection="1">
      <alignment horizontal="left" vertical="center"/>
    </xf>
    <xf numFmtId="0" fontId="46" fillId="7" borderId="0" xfId="18" applyFont="1" applyFill="1" applyBorder="1" applyAlignment="1" applyProtection="1">
      <alignment horizontal="left" vertical="center"/>
    </xf>
    <xf numFmtId="0" fontId="46" fillId="7" borderId="13" xfId="18" applyFont="1" applyFill="1" applyBorder="1" applyAlignment="1" applyProtection="1">
      <alignment horizontal="left" vertical="center"/>
    </xf>
    <xf numFmtId="0" fontId="18" fillId="0" borderId="0" xfId="17" applyFont="1" applyAlignment="1">
      <alignment horizontal="left" vertical="center" wrapText="1"/>
    </xf>
    <xf numFmtId="0" fontId="30" fillId="12" borderId="15" xfId="0" applyFont="1" applyFill="1" applyBorder="1" applyAlignment="1">
      <alignment horizontal="right"/>
    </xf>
    <xf numFmtId="0" fontId="30" fillId="12" borderId="4" xfId="0" applyFont="1" applyFill="1" applyBorder="1" applyAlignment="1">
      <alignment horizontal="right"/>
    </xf>
    <xf numFmtId="4" fontId="32" fillId="0" borderId="5" xfId="0" applyNumberFormat="1" applyFont="1" applyFill="1" applyBorder="1" applyAlignment="1" applyProtection="1">
      <alignment vertical="top"/>
      <protection locked="0"/>
    </xf>
    <xf numFmtId="0" fontId="32" fillId="0" borderId="6" xfId="0" applyFont="1" applyBorder="1" applyAlignment="1" applyProtection="1">
      <alignment vertical="top"/>
      <protection locked="0"/>
    </xf>
    <xf numFmtId="4" fontId="16" fillId="13" borderId="5" xfId="0" applyNumberFormat="1" applyFont="1" applyFill="1" applyBorder="1" applyAlignment="1" applyProtection="1">
      <alignment vertical="top"/>
      <protection locked="0"/>
    </xf>
    <xf numFmtId="4" fontId="16" fillId="13" borderId="7" xfId="0" applyNumberFormat="1" applyFont="1" applyFill="1" applyBorder="1" applyAlignment="1" applyProtection="1">
      <alignment vertical="top"/>
      <protection locked="0"/>
    </xf>
    <xf numFmtId="4" fontId="16" fillId="13" borderId="6" xfId="0" applyNumberFormat="1" applyFont="1" applyFill="1" applyBorder="1" applyAlignment="1" applyProtection="1">
      <alignment vertical="top"/>
      <protection locked="0"/>
    </xf>
    <xf numFmtId="4" fontId="16" fillId="11" borderId="5" xfId="0" applyNumberFormat="1" applyFont="1" applyFill="1" applyBorder="1" applyAlignment="1" applyProtection="1">
      <alignment horizontal="right" vertical="top"/>
    </xf>
    <xf numFmtId="0" fontId="0" fillId="11" borderId="6" xfId="0" applyFill="1" applyBorder="1" applyAlignment="1" applyProtection="1">
      <alignment vertical="top"/>
    </xf>
    <xf numFmtId="43" fontId="32" fillId="0" borderId="5" xfId="21" applyFont="1" applyBorder="1" applyAlignment="1" applyProtection="1">
      <alignment vertical="top"/>
      <protection locked="0"/>
    </xf>
    <xf numFmtId="0" fontId="32" fillId="0" borderId="6" xfId="0" applyFont="1" applyFill="1" applyBorder="1" applyAlignment="1" applyProtection="1">
      <alignment vertical="top"/>
      <protection locked="0"/>
    </xf>
    <xf numFmtId="43" fontId="32" fillId="0" borderId="5" xfId="21" applyFont="1" applyFill="1" applyBorder="1" applyAlignment="1" applyProtection="1">
      <alignment vertical="top" wrapText="1"/>
      <protection locked="0"/>
    </xf>
    <xf numFmtId="0" fontId="18" fillId="9" borderId="4" xfId="10" applyFont="1" applyFill="1" applyBorder="1" applyAlignment="1" applyProtection="1">
      <alignment horizontal="left" vertical="center"/>
      <protection locked="0"/>
    </xf>
    <xf numFmtId="0" fontId="18" fillId="9" borderId="16" xfId="10" applyFont="1" applyFill="1" applyBorder="1" applyAlignment="1" applyProtection="1">
      <alignment horizontal="left" vertical="center"/>
      <protection locked="0"/>
    </xf>
    <xf numFmtId="4" fontId="32" fillId="0" borderId="5" xfId="0" applyNumberFormat="1" applyFont="1" applyFill="1" applyBorder="1" applyAlignment="1" applyProtection="1">
      <alignment horizontal="left" vertical="top"/>
      <protection locked="0"/>
    </xf>
    <xf numFmtId="0" fontId="32" fillId="0" borderId="6" xfId="0" applyFont="1" applyBorder="1" applyAlignment="1" applyProtection="1">
      <alignment horizontal="left" vertical="top"/>
      <protection locked="0"/>
    </xf>
    <xf numFmtId="43" fontId="32" fillId="0" borderId="5" xfId="21" applyFont="1" applyFill="1" applyBorder="1" applyAlignment="1" applyProtection="1">
      <alignment horizontal="left" vertical="top" wrapText="1"/>
      <protection locked="0"/>
    </xf>
    <xf numFmtId="43" fontId="32" fillId="0" borderId="5" xfId="21" applyFont="1" applyBorder="1" applyAlignment="1" applyProtection="1">
      <alignment horizontal="left" vertical="top"/>
      <protection locked="0"/>
    </xf>
    <xf numFmtId="43" fontId="32" fillId="0" borderId="6" xfId="21" applyFont="1" applyBorder="1" applyAlignment="1" applyProtection="1">
      <alignment horizontal="left" vertical="top"/>
      <protection locked="0"/>
    </xf>
    <xf numFmtId="4" fontId="16" fillId="13" borderId="5" xfId="0" applyNumberFormat="1" applyFont="1" applyFill="1" applyBorder="1" applyAlignment="1" applyProtection="1">
      <alignment horizontal="left" vertical="top"/>
      <protection locked="0"/>
    </xf>
    <xf numFmtId="4" fontId="16" fillId="13" borderId="7" xfId="0" applyNumberFormat="1" applyFont="1" applyFill="1" applyBorder="1" applyAlignment="1" applyProtection="1">
      <alignment horizontal="left" vertical="top"/>
      <protection locked="0"/>
    </xf>
    <xf numFmtId="4" fontId="16" fillId="13" borderId="6" xfId="0" applyNumberFormat="1" applyFont="1" applyFill="1" applyBorder="1" applyAlignment="1" applyProtection="1">
      <alignment horizontal="left" vertical="top"/>
      <protection locked="0"/>
    </xf>
    <xf numFmtId="0" fontId="16" fillId="0" borderId="5" xfId="0" applyFont="1" applyFill="1" applyBorder="1" applyAlignment="1" applyProtection="1">
      <alignment horizontal="left" vertical="top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49" fillId="7" borderId="12" xfId="18" applyFont="1" applyFill="1" applyBorder="1" applyAlignment="1">
      <alignment horizontal="center" vertical="center"/>
    </xf>
    <xf numFmtId="0" fontId="49" fillId="7" borderId="0" xfId="18" applyFont="1" applyFill="1" applyBorder="1" applyAlignment="1">
      <alignment horizontal="center" vertical="center"/>
    </xf>
    <xf numFmtId="0" fontId="49" fillId="7" borderId="13" xfId="18" applyFont="1" applyFill="1" applyBorder="1" applyAlignment="1">
      <alignment horizontal="center" vertical="center"/>
    </xf>
    <xf numFmtId="165" fontId="15" fillId="6" borderId="4" xfId="9" applyFont="1" applyFill="1" applyBorder="1" applyAlignment="1">
      <alignment horizontal="center" vertical="top"/>
    </xf>
    <xf numFmtId="0" fontId="14" fillId="6" borderId="9" xfId="18" applyFill="1" applyBorder="1" applyAlignment="1">
      <alignment horizontal="center"/>
    </xf>
    <xf numFmtId="0" fontId="14" fillId="6" borderId="10" xfId="18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6" fillId="0" borderId="5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left" vertical="top"/>
      <protection locked="0"/>
    </xf>
    <xf numFmtId="0" fontId="41" fillId="0" borderId="5" xfId="0" applyFont="1" applyFill="1" applyBorder="1" applyAlignment="1" applyProtection="1">
      <alignment horizontal="center" vertical="top"/>
    </xf>
    <xf numFmtId="0" fontId="41" fillId="0" borderId="7" xfId="0" applyFont="1" applyFill="1" applyBorder="1" applyAlignment="1" applyProtection="1">
      <alignment horizontal="center" vertical="top"/>
    </xf>
    <xf numFmtId="0" fontId="41" fillId="0" borderId="6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vertical="top" wrapText="1"/>
      <protection locked="0"/>
    </xf>
    <xf numFmtId="0" fontId="16" fillId="0" borderId="7" xfId="0" applyFont="1" applyFill="1" applyBorder="1" applyAlignment="1" applyProtection="1">
      <alignment vertical="top" wrapText="1"/>
      <protection locked="0"/>
    </xf>
    <xf numFmtId="0" fontId="16" fillId="0" borderId="6" xfId="0" applyFont="1" applyFill="1" applyBorder="1" applyAlignment="1" applyProtection="1">
      <alignment vertical="top" wrapText="1"/>
      <protection locked="0"/>
    </xf>
    <xf numFmtId="165" fontId="31" fillId="15" borderId="0" xfId="3" applyFont="1" applyFill="1" applyBorder="1" applyAlignment="1">
      <alignment horizontal="right" vertical="center"/>
    </xf>
    <xf numFmtId="0" fontId="30" fillId="12" borderId="0" xfId="0" applyFont="1" applyFill="1" applyBorder="1" applyAlignment="1">
      <alignment horizontal="right"/>
    </xf>
    <xf numFmtId="0" fontId="30" fillId="12" borderId="0" xfId="0" applyFont="1" applyFill="1" applyBorder="1" applyAlignment="1"/>
    <xf numFmtId="0" fontId="27" fillId="14" borderId="0" xfId="0" applyFont="1" applyFill="1" applyBorder="1" applyAlignment="1">
      <alignment horizontal="left"/>
    </xf>
    <xf numFmtId="0" fontId="27" fillId="14" borderId="0" xfId="0" applyFont="1" applyFill="1" applyBorder="1" applyAlignment="1">
      <alignment horizontal="left" vertical="top"/>
    </xf>
    <xf numFmtId="17" fontId="18" fillId="9" borderId="4" xfId="10" applyNumberFormat="1" applyFont="1" applyFill="1" applyBorder="1" applyAlignment="1" applyProtection="1">
      <alignment horizontal="left" vertical="center"/>
      <protection locked="0"/>
    </xf>
  </cellXfs>
  <cellStyles count="23">
    <cellStyle name="Comma" xfId="21" builtinId="3"/>
    <cellStyle name="Currency 2" xfId="20" xr:uid="{00000000-0005-0000-0000-000001000000}"/>
    <cellStyle name="First Row Stripe" xfId="7" xr:uid="{00000000-0005-0000-0000-000002000000}"/>
    <cellStyle name="Normal" xfId="0" builtinId="0" customBuiltin="1"/>
    <cellStyle name="Normal 2" xfId="13" xr:uid="{00000000-0005-0000-0000-000004000000}"/>
    <cellStyle name="Normal 3" xfId="18" xr:uid="{00000000-0005-0000-0000-000005000000}"/>
    <cellStyle name="Percent" xfId="22" builtinId="5"/>
    <cellStyle name="Percent 2" xfId="19" xr:uid="{00000000-0005-0000-0000-000007000000}"/>
    <cellStyle name="Second Row Stripe" xfId="8" xr:uid="{00000000-0005-0000-0000-000008000000}"/>
    <cellStyle name="Sub Title" xfId="2" xr:uid="{00000000-0005-0000-0000-000009000000}"/>
    <cellStyle name="Table - Header 2" xfId="9" xr:uid="{00000000-0005-0000-0000-00000A000000}"/>
    <cellStyle name="Table - Total" xfId="6" xr:uid="{00000000-0005-0000-0000-00000B000000}"/>
    <cellStyle name="Table Header" xfId="5" xr:uid="{00000000-0005-0000-0000-00000C000000}"/>
    <cellStyle name="Table Header 2" xfId="12" xr:uid="{00000000-0005-0000-0000-00000D000000}"/>
    <cellStyle name="Title Cell" xfId="1" xr:uid="{00000000-0005-0000-0000-00000E000000}"/>
    <cellStyle name="Total - Heading" xfId="3" xr:uid="{00000000-0005-0000-0000-00000F000000}"/>
    <cellStyle name="Total - Heading 2" xfId="11" xr:uid="{00000000-0005-0000-0000-000010000000}"/>
    <cellStyle name="Total - Heading 3" xfId="15" xr:uid="{00000000-0005-0000-0000-000011000000}"/>
    <cellStyle name="Total - Heading Titles" xfId="4" xr:uid="{00000000-0005-0000-0000-000012000000}"/>
    <cellStyle name="Total - Heading Titles 2" xfId="10" xr:uid="{00000000-0005-0000-0000-000013000000}"/>
    <cellStyle name="Total - Heading Titles 3" xfId="14" xr:uid="{00000000-0005-0000-0000-000014000000}"/>
    <cellStyle name="Total - Heading Titles 3 2" xfId="16" xr:uid="{00000000-0005-0000-0000-000015000000}"/>
    <cellStyle name="Total - Heading Titles 4" xfId="17" xr:uid="{00000000-0005-0000-0000-000016000000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4"/>
      <tableStyleElement type="headerRow" dxfId="3"/>
      <tableStyleElement type="totalRow" dxfId="2"/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FFFFCC"/>
      <color rgb="FF3A7E4C"/>
      <color rgb="FFEAF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EventPlanner">
      <a:majorFont>
        <a:latin typeface="Rockwel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V226"/>
  <sheetViews>
    <sheetView showGridLines="0" topLeftCell="A211" zoomScale="82" zoomScaleNormal="82" zoomScaleSheetLayoutView="75" zoomScalePageLayoutView="90" workbookViewId="0">
      <selection activeCell="B226" sqref="B226:G226"/>
    </sheetView>
  </sheetViews>
  <sheetFormatPr defaultColWidth="9" defaultRowHeight="13" x14ac:dyDescent="0.3"/>
  <cols>
    <col min="1" max="1" width="5.33203125" style="1" bestFit="1" customWidth="1"/>
    <col min="2" max="2" width="8.83203125" style="1" customWidth="1"/>
    <col min="3" max="3" width="72.33203125" style="1" bestFit="1" customWidth="1"/>
    <col min="4" max="4" width="40.58203125" style="1" customWidth="1"/>
    <col min="5" max="5" width="35.58203125" style="2" customWidth="1"/>
    <col min="6" max="6" width="16.58203125" style="1" customWidth="1"/>
    <col min="7" max="7" width="16.58203125" style="83" customWidth="1"/>
    <col min="8" max="8" width="9" style="1"/>
    <col min="9" max="9" width="9.58203125" style="1" bestFit="1" customWidth="1"/>
    <col min="10" max="16384" width="9" style="1"/>
  </cols>
  <sheetData>
    <row r="1" spans="1:11" s="6" customFormat="1" ht="15" customHeight="1" x14ac:dyDescent="0.35">
      <c r="A1" s="5"/>
      <c r="B1" s="252"/>
      <c r="C1" s="252"/>
      <c r="D1" s="252"/>
      <c r="E1" s="252"/>
      <c r="F1" s="252"/>
      <c r="G1" s="252"/>
    </row>
    <row r="2" spans="1:11" s="6" customFormat="1" ht="18" customHeight="1" x14ac:dyDescent="0.35">
      <c r="A2" s="5"/>
      <c r="B2" s="256" t="s">
        <v>90</v>
      </c>
      <c r="C2" s="257"/>
      <c r="D2" s="257"/>
      <c r="E2" s="257"/>
      <c r="F2" s="257"/>
      <c r="G2" s="258"/>
    </row>
    <row r="3" spans="1:11" s="6" customFormat="1" ht="18" customHeight="1" x14ac:dyDescent="0.35">
      <c r="A3" s="5"/>
      <c r="B3" s="259"/>
      <c r="C3" s="260"/>
      <c r="D3" s="260"/>
      <c r="E3" s="260"/>
      <c r="F3" s="260"/>
      <c r="G3" s="261"/>
    </row>
    <row r="4" spans="1:11" s="6" customFormat="1" ht="18" customHeight="1" x14ac:dyDescent="0.35">
      <c r="A4" s="5"/>
      <c r="B4" s="259"/>
      <c r="C4" s="260"/>
      <c r="D4" s="260"/>
      <c r="E4" s="260"/>
      <c r="F4" s="260"/>
      <c r="G4" s="261"/>
    </row>
    <row r="5" spans="1:11" s="6" customFormat="1" ht="18" customHeight="1" x14ac:dyDescent="0.35">
      <c r="A5" s="5"/>
      <c r="B5" s="259"/>
      <c r="C5" s="260"/>
      <c r="D5" s="260"/>
      <c r="E5" s="260"/>
      <c r="F5" s="260"/>
      <c r="G5" s="261"/>
    </row>
    <row r="6" spans="1:11" s="6" customFormat="1" ht="10.5" customHeight="1" x14ac:dyDescent="0.35">
      <c r="A6" s="5"/>
      <c r="B6" s="259"/>
      <c r="C6" s="260"/>
      <c r="D6" s="260"/>
      <c r="E6" s="260"/>
      <c r="F6" s="260"/>
      <c r="G6" s="261"/>
    </row>
    <row r="7" spans="1:11" s="6" customFormat="1" ht="12" customHeight="1" x14ac:dyDescent="0.35">
      <c r="A7" s="5"/>
      <c r="B7" s="262" t="s">
        <v>157</v>
      </c>
      <c r="C7" s="263"/>
      <c r="D7" s="263"/>
      <c r="E7" s="263"/>
      <c r="F7" s="263"/>
      <c r="G7" s="264"/>
    </row>
    <row r="8" spans="1:11" s="6" customFormat="1" ht="12" customHeight="1" x14ac:dyDescent="0.35">
      <c r="A8" s="5"/>
      <c r="B8" s="253"/>
      <c r="C8" s="254"/>
      <c r="D8" s="254"/>
      <c r="E8" s="254"/>
      <c r="F8" s="254"/>
      <c r="G8" s="255"/>
    </row>
    <row r="9" spans="1:11" s="6" customFormat="1" ht="25" customHeight="1" x14ac:dyDescent="0.45">
      <c r="A9" s="5"/>
      <c r="B9" s="234" t="s">
        <v>121</v>
      </c>
      <c r="C9" s="214" t="s">
        <v>188</v>
      </c>
      <c r="D9" s="215"/>
      <c r="E9" s="215"/>
      <c r="F9" s="215"/>
      <c r="G9" s="199"/>
    </row>
    <row r="10" spans="1:11" s="79" customFormat="1" ht="16" thickBot="1" x14ac:dyDescent="0.4">
      <c r="A10" s="78"/>
      <c r="B10" s="200"/>
      <c r="C10" s="149"/>
      <c r="D10" s="150"/>
      <c r="E10" s="151"/>
      <c r="F10" s="216" t="s">
        <v>111</v>
      </c>
      <c r="G10" s="213" t="s">
        <v>112</v>
      </c>
    </row>
    <row r="11" spans="1:11" s="77" customFormat="1" ht="15.75" customHeight="1" x14ac:dyDescent="0.45">
      <c r="B11" s="217" t="s">
        <v>77</v>
      </c>
      <c r="C11" s="218"/>
      <c r="D11" s="219"/>
      <c r="E11" s="220"/>
      <c r="F11" s="221">
        <v>93852</v>
      </c>
      <c r="G11" s="222">
        <f>G219</f>
        <v>93851.994999999995</v>
      </c>
    </row>
    <row r="12" spans="1:11" s="77" customFormat="1" ht="15.75" customHeight="1" x14ac:dyDescent="0.45">
      <c r="B12" s="201"/>
      <c r="C12" s="202"/>
      <c r="D12" s="203"/>
      <c r="E12" s="143"/>
      <c r="F12" s="204"/>
      <c r="G12" s="205"/>
    </row>
    <row r="13" spans="1:11" s="77" customFormat="1" ht="23.5" x14ac:dyDescent="0.45">
      <c r="B13" s="206" t="s">
        <v>152</v>
      </c>
      <c r="C13" s="202"/>
      <c r="D13" s="203"/>
      <c r="E13" s="143"/>
      <c r="F13" s="204"/>
      <c r="G13" s="205"/>
    </row>
    <row r="14" spans="1:11" s="76" customFormat="1" ht="17.149999999999999" customHeight="1" x14ac:dyDescent="0.35">
      <c r="B14" s="207" t="s">
        <v>122</v>
      </c>
      <c r="C14" s="208"/>
      <c r="D14" s="209"/>
      <c r="E14" s="210"/>
      <c r="F14" s="211"/>
      <c r="G14" s="212"/>
      <c r="K14" s="76" t="s">
        <v>210</v>
      </c>
    </row>
    <row r="15" spans="1:11" ht="88" customHeight="1" x14ac:dyDescent="0.3">
      <c r="A15" s="67"/>
      <c r="B15" s="144" t="s">
        <v>7</v>
      </c>
      <c r="C15" s="144" t="s">
        <v>66</v>
      </c>
      <c r="D15" s="145" t="s">
        <v>29</v>
      </c>
      <c r="E15" s="146" t="s">
        <v>31</v>
      </c>
      <c r="F15" s="147" t="s">
        <v>124</v>
      </c>
      <c r="G15" s="144" t="s">
        <v>30</v>
      </c>
    </row>
    <row r="16" spans="1:11" ht="16" customHeight="1" x14ac:dyDescent="0.3">
      <c r="A16" s="68"/>
      <c r="B16" s="235"/>
      <c r="C16" s="236"/>
      <c r="D16" s="237"/>
      <c r="E16" s="238"/>
      <c r="F16" s="239"/>
      <c r="G16" s="240"/>
    </row>
    <row r="17" spans="1:22" ht="16" customHeight="1" x14ac:dyDescent="0.3">
      <c r="A17" s="68"/>
      <c r="B17" s="235"/>
      <c r="C17" s="236"/>
      <c r="D17" s="237"/>
      <c r="E17" s="239"/>
      <c r="F17" s="241"/>
      <c r="G17" s="240"/>
    </row>
    <row r="18" spans="1:22" ht="16" customHeight="1" x14ac:dyDescent="0.3">
      <c r="A18" s="68"/>
      <c r="B18" s="235"/>
      <c r="C18" s="236"/>
      <c r="D18" s="237"/>
      <c r="E18" s="239"/>
      <c r="F18" s="241"/>
      <c r="G18" s="240"/>
    </row>
    <row r="19" spans="1:22" ht="14.5" x14ac:dyDescent="0.35">
      <c r="A19" s="66"/>
      <c r="B19" s="117"/>
      <c r="C19" s="118"/>
      <c r="D19" s="119"/>
      <c r="E19" s="120"/>
      <c r="F19" s="121"/>
      <c r="G19" s="142">
        <f>SUM(G16:G18)</f>
        <v>0</v>
      </c>
      <c r="J19" s="34"/>
    </row>
    <row r="20" spans="1:22" ht="14.5" x14ac:dyDescent="0.35">
      <c r="A20" s="66"/>
      <c r="B20" s="168" t="s">
        <v>156</v>
      </c>
      <c r="C20" s="169"/>
      <c r="D20" s="170"/>
      <c r="E20" s="171"/>
      <c r="F20" s="172"/>
      <c r="G20" s="142"/>
      <c r="J20" s="34"/>
    </row>
    <row r="21" spans="1:22" ht="14.5" x14ac:dyDescent="0.35">
      <c r="A21" s="7"/>
      <c r="B21" s="152" t="s">
        <v>123</v>
      </c>
      <c r="C21" s="153"/>
      <c r="D21" s="154"/>
      <c r="E21" s="155"/>
      <c r="F21" s="156"/>
      <c r="G21" s="157"/>
      <c r="I21" s="95"/>
    </row>
    <row r="22" spans="1:22" s="3" customFormat="1" ht="17.149999999999999" customHeight="1" x14ac:dyDescent="0.3">
      <c r="A22" s="1"/>
      <c r="B22" s="173" t="s">
        <v>158</v>
      </c>
      <c r="C22" s="174"/>
      <c r="D22" s="174"/>
      <c r="E22" s="174"/>
      <c r="F22" s="174"/>
      <c r="G22" s="175"/>
      <c r="I22" s="9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7" customFormat="1" ht="17.149999999999999" customHeight="1" x14ac:dyDescent="0.35">
      <c r="A23" s="1"/>
      <c r="B23" s="176" t="s">
        <v>7</v>
      </c>
      <c r="C23" s="176" t="s">
        <v>103</v>
      </c>
      <c r="D23" s="177" t="s">
        <v>104</v>
      </c>
      <c r="E23" s="178" t="s">
        <v>105</v>
      </c>
      <c r="F23" s="176" t="s">
        <v>106</v>
      </c>
      <c r="G23" s="179" t="s">
        <v>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" customHeight="1" x14ac:dyDescent="0.3">
      <c r="A24" s="8"/>
      <c r="B24" s="93" t="s">
        <v>28</v>
      </c>
      <c r="C24" s="56" t="s">
        <v>161</v>
      </c>
      <c r="D24" s="69">
        <v>0</v>
      </c>
      <c r="E24" s="92"/>
      <c r="F24" s="58">
        <f>(E24*1.02)*0.372</f>
        <v>0</v>
      </c>
      <c r="G24" s="58">
        <f>E24+F24</f>
        <v>0</v>
      </c>
      <c r="H24" s="1" t="s">
        <v>110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5" x14ac:dyDescent="0.3">
      <c r="B25" s="148" t="s">
        <v>137</v>
      </c>
      <c r="C25" s="61" t="s">
        <v>138</v>
      </c>
      <c r="D25" s="60">
        <f>D24</f>
        <v>0</v>
      </c>
      <c r="E25" s="58">
        <f>D25*1300</f>
        <v>0</v>
      </c>
      <c r="F25" s="158"/>
      <c r="G25" s="58">
        <f>E25</f>
        <v>0</v>
      </c>
    </row>
    <row r="26" spans="1:22" ht="14.5" x14ac:dyDescent="0.3">
      <c r="B26" s="148" t="s">
        <v>74</v>
      </c>
      <c r="C26" s="61" t="s">
        <v>139</v>
      </c>
      <c r="D26" s="60">
        <f>D24</f>
        <v>0</v>
      </c>
      <c r="E26" s="58">
        <f>D26*1300</f>
        <v>0</v>
      </c>
      <c r="F26" s="158"/>
      <c r="G26" s="58">
        <f>E26</f>
        <v>0</v>
      </c>
    </row>
    <row r="27" spans="1:22" ht="38.15" customHeight="1" x14ac:dyDescent="0.3">
      <c r="B27" s="94" t="s">
        <v>28</v>
      </c>
      <c r="C27" s="57" t="s">
        <v>145</v>
      </c>
      <c r="D27" s="59" t="s">
        <v>150</v>
      </c>
      <c r="E27" s="92"/>
      <c r="F27" s="158"/>
      <c r="G27" s="58">
        <f>E27</f>
        <v>0</v>
      </c>
    </row>
    <row r="28" spans="1:22" ht="14.5" x14ac:dyDescent="0.3">
      <c r="B28" s="186" t="s">
        <v>151</v>
      </c>
      <c r="C28" s="185"/>
      <c r="D28" s="185"/>
      <c r="E28" s="159"/>
      <c r="F28" s="159"/>
      <c r="G28" s="134">
        <f>SUM(G24:G27)</f>
        <v>0</v>
      </c>
    </row>
    <row r="29" spans="1:22" s="3" customFormat="1" ht="17.149999999999999" customHeight="1" x14ac:dyDescent="0.3">
      <c r="A29" s="1"/>
      <c r="B29" s="173" t="s">
        <v>107</v>
      </c>
      <c r="C29" s="174"/>
      <c r="D29" s="174"/>
      <c r="E29" s="174"/>
      <c r="F29" s="174"/>
      <c r="G29" s="17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7.149999999999999" customHeight="1" x14ac:dyDescent="0.35">
      <c r="A30" s="1"/>
      <c r="B30" s="176" t="s">
        <v>7</v>
      </c>
      <c r="C30" s="176" t="s">
        <v>103</v>
      </c>
      <c r="D30" s="177" t="s">
        <v>104</v>
      </c>
      <c r="E30" s="178" t="s">
        <v>105</v>
      </c>
      <c r="F30" s="176" t="s">
        <v>106</v>
      </c>
      <c r="G30" s="179" t="s">
        <v>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" customHeight="1" x14ac:dyDescent="0.3">
      <c r="A31" s="8"/>
      <c r="B31" s="93" t="s">
        <v>241</v>
      </c>
      <c r="C31" s="56"/>
      <c r="D31" s="69"/>
      <c r="E31" s="92"/>
      <c r="F31" s="58">
        <f>(E31*1.02)*0.372</f>
        <v>0</v>
      </c>
      <c r="G31" s="58">
        <f>E31+F31</f>
        <v>0</v>
      </c>
      <c r="H31" s="1" t="s">
        <v>110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38.15" customHeight="1" x14ac:dyDescent="0.3">
      <c r="B32" s="94" t="s">
        <v>241</v>
      </c>
      <c r="C32" s="57" t="s">
        <v>145</v>
      </c>
      <c r="D32" s="59" t="s">
        <v>150</v>
      </c>
      <c r="E32" s="92"/>
      <c r="F32" s="158"/>
      <c r="G32" s="58">
        <f>E32</f>
        <v>0</v>
      </c>
    </row>
    <row r="33" spans="1:22" ht="14.5" x14ac:dyDescent="0.3">
      <c r="B33" s="186" t="s">
        <v>151</v>
      </c>
      <c r="C33" s="185"/>
      <c r="D33" s="185"/>
      <c r="E33" s="159"/>
      <c r="F33" s="159"/>
      <c r="G33" s="134">
        <f>SUM(G31:G32)</f>
        <v>0</v>
      </c>
    </row>
    <row r="34" spans="1:22" s="3" customFormat="1" ht="17.149999999999999" customHeight="1" x14ac:dyDescent="0.3">
      <c r="A34" s="1"/>
      <c r="B34" s="180" t="s">
        <v>149</v>
      </c>
      <c r="C34" s="174"/>
      <c r="D34" s="174"/>
      <c r="E34" s="174"/>
      <c r="F34" s="174"/>
      <c r="G34" s="17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7" customFormat="1" ht="30" customHeight="1" x14ac:dyDescent="0.35">
      <c r="A35" s="1"/>
      <c r="B35" s="176" t="s">
        <v>7</v>
      </c>
      <c r="C35" s="176" t="s">
        <v>103</v>
      </c>
      <c r="D35" s="177" t="s">
        <v>104</v>
      </c>
      <c r="E35" s="178" t="s">
        <v>144</v>
      </c>
      <c r="F35" s="176" t="s">
        <v>106</v>
      </c>
      <c r="G35" s="179" t="s">
        <v>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" customHeight="1" x14ac:dyDescent="0.3">
      <c r="A36" s="8"/>
      <c r="B36" s="93" t="s">
        <v>239</v>
      </c>
      <c r="C36" s="56" t="s">
        <v>109</v>
      </c>
      <c r="D36" s="69">
        <v>0</v>
      </c>
      <c r="E36" s="92"/>
      <c r="F36" s="58">
        <f>(E36*1.02)*0.1735</f>
        <v>0</v>
      </c>
      <c r="G36" s="58">
        <f>E36+F36</f>
        <v>0</v>
      </c>
      <c r="H36" s="1" t="s">
        <v>110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4.5" x14ac:dyDescent="0.3">
      <c r="B37" s="185"/>
      <c r="C37" s="185"/>
      <c r="D37" s="185"/>
      <c r="E37" s="159"/>
      <c r="F37" s="159"/>
      <c r="G37" s="134">
        <f>SUM(G36:G36)</f>
        <v>0</v>
      </c>
    </row>
    <row r="38" spans="1:22" ht="17.149999999999999" customHeight="1" x14ac:dyDescent="0.3">
      <c r="B38" s="173" t="s">
        <v>67</v>
      </c>
      <c r="C38" s="174"/>
      <c r="D38" s="174"/>
      <c r="E38" s="174"/>
      <c r="F38" s="174"/>
      <c r="G38" s="175"/>
    </row>
    <row r="39" spans="1:22" s="139" customFormat="1" ht="17.149999999999999" customHeight="1" x14ac:dyDescent="0.3">
      <c r="B39" s="176" t="s">
        <v>7</v>
      </c>
      <c r="C39" s="176" t="s">
        <v>103</v>
      </c>
      <c r="D39" s="177" t="s">
        <v>104</v>
      </c>
      <c r="E39" s="178" t="s">
        <v>105</v>
      </c>
      <c r="F39" s="176" t="s">
        <v>106</v>
      </c>
      <c r="G39" s="179" t="s">
        <v>6</v>
      </c>
    </row>
    <row r="40" spans="1:22" ht="14.5" x14ac:dyDescent="0.3">
      <c r="B40" s="94" t="s">
        <v>238</v>
      </c>
      <c r="C40" s="56" t="s">
        <v>242</v>
      </c>
      <c r="D40" s="71">
        <v>1</v>
      </c>
      <c r="E40" s="92">
        <v>16700</v>
      </c>
      <c r="F40" s="58">
        <f>(E40*1.02 - E40) + (E40*1.02*0.6625)</f>
        <v>11619.025</v>
      </c>
      <c r="G40" s="58">
        <f>E40+F40</f>
        <v>28319.025000000001</v>
      </c>
      <c r="H40" s="1" t="s">
        <v>110</v>
      </c>
    </row>
    <row r="41" spans="1:22" ht="14.5" x14ac:dyDescent="0.3">
      <c r="B41" s="185"/>
      <c r="C41" s="185"/>
      <c r="D41" s="185"/>
      <c r="E41" s="159"/>
      <c r="F41" s="159"/>
      <c r="G41" s="134">
        <f>SUM(G40:G40)</f>
        <v>28319.025000000001</v>
      </c>
    </row>
    <row r="42" spans="1:22" ht="17.149999999999999" customHeight="1" x14ac:dyDescent="0.3">
      <c r="B42" s="173" t="s">
        <v>85</v>
      </c>
      <c r="C42" s="174"/>
      <c r="D42" s="174"/>
      <c r="E42" s="174"/>
      <c r="F42" s="174"/>
      <c r="G42" s="175"/>
    </row>
    <row r="43" spans="1:22" s="139" customFormat="1" ht="17.149999999999999" customHeight="1" x14ac:dyDescent="0.3">
      <c r="B43" s="176" t="s">
        <v>7</v>
      </c>
      <c r="C43" s="176" t="s">
        <v>103</v>
      </c>
      <c r="D43" s="177" t="s">
        <v>104</v>
      </c>
      <c r="E43" s="178" t="s">
        <v>105</v>
      </c>
      <c r="F43" s="176" t="s">
        <v>106</v>
      </c>
      <c r="G43" s="179" t="s">
        <v>6</v>
      </c>
    </row>
    <row r="44" spans="1:22" ht="16" customHeight="1" x14ac:dyDescent="0.3">
      <c r="B44" s="93" t="s">
        <v>35</v>
      </c>
      <c r="C44" s="56" t="s">
        <v>109</v>
      </c>
      <c r="D44" s="69">
        <v>0</v>
      </c>
      <c r="E44" s="92"/>
      <c r="F44" s="58">
        <f>(E44*1.02)*0.372</f>
        <v>0</v>
      </c>
      <c r="G44" s="58">
        <f>E44+F44</f>
        <v>0</v>
      </c>
      <c r="H44" s="1" t="s">
        <v>110</v>
      </c>
    </row>
    <row r="45" spans="1:22" ht="38.15" customHeight="1" x14ac:dyDescent="0.3">
      <c r="B45" s="94" t="s">
        <v>35</v>
      </c>
      <c r="C45" s="57" t="s">
        <v>145</v>
      </c>
      <c r="D45" s="59" t="s">
        <v>150</v>
      </c>
      <c r="E45" s="92"/>
      <c r="F45" s="158"/>
      <c r="G45" s="58">
        <f>E45</f>
        <v>0</v>
      </c>
    </row>
    <row r="46" spans="1:22" ht="14.5" x14ac:dyDescent="0.3">
      <c r="B46" s="186" t="s">
        <v>151</v>
      </c>
      <c r="C46" s="185"/>
      <c r="D46" s="185"/>
      <c r="E46" s="159"/>
      <c r="F46" s="159"/>
      <c r="G46" s="134">
        <f>SUM(G44:G45)</f>
        <v>0</v>
      </c>
    </row>
    <row r="47" spans="1:22" ht="17.149999999999999" customHeight="1" x14ac:dyDescent="0.3">
      <c r="B47" s="173" t="s">
        <v>108</v>
      </c>
      <c r="C47" s="174"/>
      <c r="D47" s="174"/>
      <c r="E47" s="174"/>
      <c r="F47" s="174"/>
      <c r="G47" s="175"/>
    </row>
    <row r="48" spans="1:22" s="139" customFormat="1" ht="17.149999999999999" customHeight="1" x14ac:dyDescent="0.3">
      <c r="B48" s="176" t="s">
        <v>7</v>
      </c>
      <c r="C48" s="176" t="s">
        <v>103</v>
      </c>
      <c r="D48" s="177" t="s">
        <v>104</v>
      </c>
      <c r="E48" s="178" t="s">
        <v>105</v>
      </c>
      <c r="F48" s="176" t="s">
        <v>106</v>
      </c>
      <c r="G48" s="179" t="s">
        <v>6</v>
      </c>
    </row>
    <row r="49" spans="1:22" ht="16" customHeight="1" x14ac:dyDescent="0.3">
      <c r="B49" s="93" t="s">
        <v>37</v>
      </c>
      <c r="C49" s="56" t="s">
        <v>109</v>
      </c>
      <c r="D49" s="69">
        <v>0</v>
      </c>
      <c r="E49" s="92"/>
      <c r="F49" s="58">
        <f>(E49*1.02)*0.372</f>
        <v>0</v>
      </c>
      <c r="G49" s="58">
        <f>E49+F49</f>
        <v>0</v>
      </c>
      <c r="H49" s="1" t="s">
        <v>110</v>
      </c>
    </row>
    <row r="50" spans="1:22" ht="14.5" x14ac:dyDescent="0.3">
      <c r="B50" s="148" t="s">
        <v>141</v>
      </c>
      <c r="C50" s="63" t="s">
        <v>140</v>
      </c>
      <c r="D50" s="91">
        <f>D49</f>
        <v>0</v>
      </c>
      <c r="E50" s="58">
        <f>D50*1300</f>
        <v>0</v>
      </c>
      <c r="F50" s="158"/>
      <c r="G50" s="58">
        <f>E50</f>
        <v>0</v>
      </c>
    </row>
    <row r="51" spans="1:22" ht="14.5" x14ac:dyDescent="0.3">
      <c r="B51" s="148" t="s">
        <v>74</v>
      </c>
      <c r="C51" s="63" t="s">
        <v>142</v>
      </c>
      <c r="D51" s="91">
        <f>D49</f>
        <v>0</v>
      </c>
      <c r="E51" s="58">
        <f>D51*1300</f>
        <v>0</v>
      </c>
      <c r="F51" s="158"/>
      <c r="G51" s="58">
        <f>E51</f>
        <v>0</v>
      </c>
    </row>
    <row r="52" spans="1:22" ht="38.15" customHeight="1" x14ac:dyDescent="0.3">
      <c r="B52" s="94" t="s">
        <v>37</v>
      </c>
      <c r="C52" s="57" t="s">
        <v>145</v>
      </c>
      <c r="D52" s="59" t="s">
        <v>150</v>
      </c>
      <c r="E52" s="92"/>
      <c r="F52" s="158"/>
      <c r="G52" s="58">
        <f>E52</f>
        <v>0</v>
      </c>
    </row>
    <row r="53" spans="1:22" ht="14.5" x14ac:dyDescent="0.3">
      <c r="B53" s="186" t="s">
        <v>151</v>
      </c>
      <c r="C53" s="185"/>
      <c r="D53" s="185"/>
      <c r="E53" s="159"/>
      <c r="F53" s="159"/>
      <c r="G53" s="134">
        <f>SUM(G49:G52)</f>
        <v>0</v>
      </c>
    </row>
    <row r="54" spans="1:22" s="3" customFormat="1" ht="17.149999999999999" customHeight="1" x14ac:dyDescent="0.3">
      <c r="A54" s="1"/>
      <c r="B54" s="173" t="s">
        <v>68</v>
      </c>
      <c r="C54" s="174"/>
      <c r="D54" s="174"/>
      <c r="E54" s="174"/>
      <c r="F54" s="174"/>
      <c r="G54" s="17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140" customFormat="1" ht="17.149999999999999" customHeight="1" x14ac:dyDescent="0.35">
      <c r="A55" s="139"/>
      <c r="B55" s="176" t="s">
        <v>7</v>
      </c>
      <c r="C55" s="176" t="s">
        <v>103</v>
      </c>
      <c r="D55" s="177" t="s">
        <v>104</v>
      </c>
      <c r="E55" s="178" t="s">
        <v>105</v>
      </c>
      <c r="F55" s="176" t="s">
        <v>106</v>
      </c>
      <c r="G55" s="179" t="s">
        <v>6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  <row r="56" spans="1:22" ht="16" customHeight="1" x14ac:dyDescent="0.3">
      <c r="A56" s="8"/>
      <c r="B56" s="93" t="s">
        <v>33</v>
      </c>
      <c r="C56" s="56" t="s">
        <v>109</v>
      </c>
      <c r="D56" s="69">
        <v>0</v>
      </c>
      <c r="E56" s="92"/>
      <c r="F56" s="58">
        <f>(E56*1.02)*0.372</f>
        <v>0</v>
      </c>
      <c r="G56" s="58">
        <f>E56+F56</f>
        <v>0</v>
      </c>
      <c r="H56" s="1" t="s">
        <v>110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31.5" customHeight="1" x14ac:dyDescent="0.3">
      <c r="B57" s="94" t="s">
        <v>33</v>
      </c>
      <c r="C57" s="57" t="s">
        <v>145</v>
      </c>
      <c r="D57" s="59" t="s">
        <v>150</v>
      </c>
      <c r="E57" s="92"/>
      <c r="F57" s="158"/>
      <c r="G57" s="58">
        <f>E57</f>
        <v>0</v>
      </c>
    </row>
    <row r="58" spans="1:22" ht="14.5" x14ac:dyDescent="0.3">
      <c r="B58" s="186" t="s">
        <v>151</v>
      </c>
      <c r="C58" s="185"/>
      <c r="D58" s="185"/>
      <c r="E58" s="159"/>
      <c r="F58" s="159"/>
      <c r="G58" s="134">
        <f>SUM(G56:G57)</f>
        <v>0</v>
      </c>
      <c r="J58" s="96"/>
    </row>
    <row r="59" spans="1:22" s="3" customFormat="1" ht="17.149999999999999" customHeight="1" x14ac:dyDescent="0.3">
      <c r="A59" s="1"/>
      <c r="B59" s="173" t="s">
        <v>86</v>
      </c>
      <c r="C59" s="174"/>
      <c r="D59" s="174"/>
      <c r="E59" s="174"/>
      <c r="F59" s="174"/>
      <c r="G59" s="175"/>
      <c r="I59" s="1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140" customFormat="1" ht="33" customHeight="1" x14ac:dyDescent="0.35">
      <c r="A60" s="139"/>
      <c r="B60" s="176" t="s">
        <v>7</v>
      </c>
      <c r="C60" s="176" t="s">
        <v>103</v>
      </c>
      <c r="D60" s="177" t="s">
        <v>104</v>
      </c>
      <c r="E60" s="178" t="s">
        <v>144</v>
      </c>
      <c r="F60" s="176" t="s">
        <v>106</v>
      </c>
      <c r="G60" s="179" t="s">
        <v>6</v>
      </c>
      <c r="I60" s="139"/>
      <c r="J60" s="141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6" customHeight="1" x14ac:dyDescent="0.3">
      <c r="A61" s="8"/>
      <c r="B61" s="93" t="s">
        <v>240</v>
      </c>
      <c r="C61" s="56" t="s">
        <v>109</v>
      </c>
      <c r="D61" s="69">
        <v>0</v>
      </c>
      <c r="E61" s="92"/>
      <c r="F61" s="58">
        <f>(E61*1.02)*0.1735</f>
        <v>0</v>
      </c>
      <c r="G61" s="58">
        <f>E61+F61</f>
        <v>0</v>
      </c>
      <c r="H61" s="1" t="s">
        <v>110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.5" x14ac:dyDescent="0.3">
      <c r="B62" s="185"/>
      <c r="C62" s="185"/>
      <c r="D62" s="185"/>
      <c r="E62" s="159"/>
      <c r="F62" s="159"/>
      <c r="G62" s="134">
        <f>SUM(G61:G61)</f>
        <v>0</v>
      </c>
      <c r="J62" s="98"/>
    </row>
    <row r="63" spans="1:22" ht="17.149999999999999" customHeight="1" x14ac:dyDescent="0.3">
      <c r="B63" s="173" t="s">
        <v>87</v>
      </c>
      <c r="C63" s="174"/>
      <c r="D63" s="174"/>
      <c r="E63" s="174"/>
      <c r="F63" s="174"/>
      <c r="G63" s="175"/>
      <c r="I63" s="97"/>
    </row>
    <row r="64" spans="1:22" s="139" customFormat="1" ht="34.5" customHeight="1" x14ac:dyDescent="0.3">
      <c r="B64" s="176" t="s">
        <v>7</v>
      </c>
      <c r="C64" s="176" t="s">
        <v>103</v>
      </c>
      <c r="D64" s="177" t="s">
        <v>104</v>
      </c>
      <c r="E64" s="178" t="s">
        <v>144</v>
      </c>
      <c r="F64" s="176" t="s">
        <v>106</v>
      </c>
      <c r="G64" s="179" t="s">
        <v>6</v>
      </c>
    </row>
    <row r="65" spans="1:22" ht="16" customHeight="1" x14ac:dyDescent="0.3">
      <c r="B65" s="93" t="s">
        <v>38</v>
      </c>
      <c r="C65" s="56" t="s">
        <v>109</v>
      </c>
      <c r="D65" s="69">
        <v>0</v>
      </c>
      <c r="E65" s="92"/>
      <c r="F65" s="58">
        <f>(E65*1.02)*0.1735</f>
        <v>0</v>
      </c>
      <c r="G65" s="58">
        <f>E65+F65</f>
        <v>0</v>
      </c>
    </row>
    <row r="66" spans="1:22" ht="14.5" x14ac:dyDescent="0.3">
      <c r="A66" s="70"/>
      <c r="B66" s="167"/>
      <c r="C66" s="185"/>
      <c r="D66" s="185"/>
      <c r="E66" s="159"/>
      <c r="F66" s="159"/>
      <c r="G66" s="134">
        <f>SUM(G65:G65)</f>
        <v>0</v>
      </c>
    </row>
    <row r="67" spans="1:22" ht="17.149999999999999" customHeight="1" x14ac:dyDescent="0.3">
      <c r="B67" s="173" t="s">
        <v>88</v>
      </c>
      <c r="C67" s="174"/>
      <c r="D67" s="174"/>
      <c r="E67" s="174"/>
      <c r="F67" s="174"/>
      <c r="G67" s="175"/>
    </row>
    <row r="68" spans="1:22" s="139" customFormat="1" ht="36" customHeight="1" x14ac:dyDescent="0.3">
      <c r="B68" s="176" t="s">
        <v>7</v>
      </c>
      <c r="C68" s="176" t="s">
        <v>103</v>
      </c>
      <c r="D68" s="177" t="s">
        <v>104</v>
      </c>
      <c r="E68" s="178" t="s">
        <v>144</v>
      </c>
      <c r="F68" s="176" t="s">
        <v>106</v>
      </c>
      <c r="G68" s="179" t="s">
        <v>6</v>
      </c>
    </row>
    <row r="69" spans="1:22" ht="16" customHeight="1" x14ac:dyDescent="0.3">
      <c r="B69" s="93" t="s">
        <v>40</v>
      </c>
      <c r="C69" s="56" t="s">
        <v>109</v>
      </c>
      <c r="D69" s="69">
        <v>0</v>
      </c>
      <c r="E69" s="92"/>
      <c r="F69" s="58">
        <f>(E69*1.02)*0.1735</f>
        <v>0</v>
      </c>
      <c r="G69" s="58">
        <f>E69+F69</f>
        <v>0</v>
      </c>
      <c r="H69" s="1" t="s">
        <v>110</v>
      </c>
    </row>
    <row r="70" spans="1:22" s="3" customFormat="1" ht="18.5" x14ac:dyDescent="0.3">
      <c r="A70" s="1"/>
      <c r="B70" s="185"/>
      <c r="C70" s="185"/>
      <c r="D70" s="185"/>
      <c r="E70" s="159"/>
      <c r="F70" s="159"/>
      <c r="G70" s="134">
        <f>SUM(G69:G69)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7.149999999999999" customHeight="1" x14ac:dyDescent="0.35">
      <c r="A71" s="1"/>
      <c r="B71" s="173" t="s">
        <v>143</v>
      </c>
      <c r="C71" s="174"/>
      <c r="D71" s="174"/>
      <c r="E71" s="174"/>
      <c r="F71" s="174"/>
      <c r="G71" s="17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40" customFormat="1" ht="36" customHeight="1" x14ac:dyDescent="0.35">
      <c r="A72" s="139"/>
      <c r="B72" s="176" t="s">
        <v>7</v>
      </c>
      <c r="C72" s="176" t="s">
        <v>103</v>
      </c>
      <c r="D72" s="177" t="s">
        <v>104</v>
      </c>
      <c r="E72" s="178" t="s">
        <v>144</v>
      </c>
      <c r="F72" s="176" t="s">
        <v>106</v>
      </c>
      <c r="G72" s="179" t="s">
        <v>6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</row>
    <row r="73" spans="1:22" s="7" customFormat="1" ht="16" customHeight="1" x14ac:dyDescent="0.35">
      <c r="A73" s="1"/>
      <c r="B73" s="93" t="s">
        <v>39</v>
      </c>
      <c r="C73" s="56" t="s">
        <v>109</v>
      </c>
      <c r="D73" s="69">
        <v>0</v>
      </c>
      <c r="E73" s="92"/>
      <c r="F73" s="58">
        <f>(E73*1.02)*0.0311</f>
        <v>0</v>
      </c>
      <c r="G73" s="58">
        <f>E73+F73</f>
        <v>0</v>
      </c>
      <c r="H73" s="1" t="s">
        <v>110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.5" x14ac:dyDescent="0.3">
      <c r="A74" s="8"/>
      <c r="B74" s="185"/>
      <c r="C74" s="185"/>
      <c r="D74" s="185"/>
      <c r="E74" s="159"/>
      <c r="F74" s="159"/>
      <c r="G74" s="134">
        <f>SUM(G73:G73)</f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s="3" customFormat="1" ht="17.149999999999999" customHeight="1" x14ac:dyDescent="0.3">
      <c r="A75" s="1"/>
      <c r="B75" s="173" t="s">
        <v>148</v>
      </c>
      <c r="C75" s="173"/>
      <c r="D75" s="173"/>
      <c r="E75" s="173"/>
      <c r="F75" s="173"/>
      <c r="G75" s="1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140" customFormat="1" ht="34.5" customHeight="1" x14ac:dyDescent="0.35">
      <c r="A76" s="139"/>
      <c r="B76" s="176" t="s">
        <v>7</v>
      </c>
      <c r="C76" s="176" t="s">
        <v>103</v>
      </c>
      <c r="D76" s="177" t="s">
        <v>104</v>
      </c>
      <c r="E76" s="178" t="s">
        <v>144</v>
      </c>
      <c r="F76" s="176" t="s">
        <v>106</v>
      </c>
      <c r="G76" s="179" t="s">
        <v>6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:22" ht="16" customHeight="1" x14ac:dyDescent="0.3">
      <c r="A77" s="8"/>
      <c r="B77" s="93" t="s">
        <v>32</v>
      </c>
      <c r="C77" s="56"/>
      <c r="D77" s="69">
        <v>1</v>
      </c>
      <c r="E77" s="92"/>
      <c r="F77" s="58">
        <f>(E77*1.02)*0.1735</f>
        <v>0</v>
      </c>
      <c r="G77" s="58">
        <f>E77+F77</f>
        <v>0</v>
      </c>
      <c r="H77" s="1" t="s">
        <v>110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.5" x14ac:dyDescent="0.3">
      <c r="B78" s="13"/>
      <c r="C78" s="13"/>
      <c r="D78" s="13"/>
      <c r="E78" s="14"/>
      <c r="F78" s="159"/>
      <c r="G78" s="134">
        <f>SUM(G77:G77)</f>
        <v>0</v>
      </c>
    </row>
    <row r="79" spans="1:22" ht="14.5" x14ac:dyDescent="0.3">
      <c r="B79" s="13"/>
      <c r="C79" s="13"/>
      <c r="D79" s="13"/>
      <c r="E79" s="14"/>
      <c r="F79" s="159"/>
      <c r="G79" s="62"/>
    </row>
    <row r="80" spans="1:22" ht="23.5" x14ac:dyDescent="0.3">
      <c r="B80" s="133" t="s">
        <v>162</v>
      </c>
      <c r="C80" s="13"/>
      <c r="D80" s="13"/>
      <c r="E80" s="14"/>
      <c r="F80" s="14"/>
      <c r="G80" s="62"/>
    </row>
    <row r="81" spans="1:22" s="3" customFormat="1" ht="17.149999999999999" customHeight="1" x14ac:dyDescent="0.3">
      <c r="A81" s="1"/>
      <c r="B81" s="9" t="s">
        <v>164</v>
      </c>
      <c r="C81" s="10"/>
      <c r="D81" s="10"/>
      <c r="E81" s="10"/>
      <c r="F81" s="10"/>
      <c r="G81" s="8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7" customFormat="1" ht="17.149999999999999" customHeight="1" x14ac:dyDescent="0.35">
      <c r="A82" s="1"/>
      <c r="B82" s="20" t="s">
        <v>7</v>
      </c>
      <c r="C82" s="20" t="s">
        <v>9</v>
      </c>
      <c r="D82" s="22" t="s">
        <v>8</v>
      </c>
      <c r="E82" s="22" t="s">
        <v>4</v>
      </c>
      <c r="F82" s="20" t="s">
        <v>5</v>
      </c>
      <c r="G82" s="82" t="s">
        <v>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" customHeight="1" x14ac:dyDescent="0.3">
      <c r="A83" s="8"/>
      <c r="B83" s="93" t="s">
        <v>244</v>
      </c>
      <c r="C83" s="183"/>
      <c r="D83" s="76"/>
      <c r="E83" s="223"/>
      <c r="F83" s="90"/>
      <c r="G83" s="4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6" customHeight="1" x14ac:dyDescent="0.35">
      <c r="B84" s="93" t="s">
        <v>244</v>
      </c>
      <c r="C84" s="37"/>
      <c r="D84" s="37"/>
      <c r="E84" s="223"/>
      <c r="F84" s="90"/>
      <c r="G84" s="4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6" customHeight="1" x14ac:dyDescent="0.35">
      <c r="B85" s="93" t="s">
        <v>244</v>
      </c>
      <c r="C85" s="37"/>
      <c r="D85" s="37"/>
      <c r="E85" s="223"/>
      <c r="F85" s="90"/>
      <c r="G85" s="4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6" customHeight="1" x14ac:dyDescent="0.3">
      <c r="B86" s="93" t="s">
        <v>244</v>
      </c>
      <c r="C86" s="37"/>
      <c r="D86" s="93"/>
      <c r="E86" s="223"/>
      <c r="F86" s="90"/>
      <c r="G86" s="42"/>
    </row>
    <row r="87" spans="1:22" ht="16" x14ac:dyDescent="0.3">
      <c r="B87" s="25"/>
      <c r="C87" s="25"/>
      <c r="D87" s="25"/>
      <c r="E87" s="25"/>
      <c r="F87" s="26"/>
      <c r="G87" s="64">
        <f>SUM(G83:G86)</f>
        <v>0</v>
      </c>
    </row>
    <row r="88" spans="1:22" s="3" customFormat="1" ht="17.149999999999999" customHeight="1" x14ac:dyDescent="0.3">
      <c r="A88" s="1"/>
      <c r="B88" s="9" t="s">
        <v>165</v>
      </c>
      <c r="C88" s="10"/>
      <c r="D88" s="10"/>
      <c r="E88" s="10"/>
      <c r="F88" s="10"/>
      <c r="G88" s="8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7" customFormat="1" ht="17.149999999999999" customHeight="1" x14ac:dyDescent="0.35">
      <c r="A89" s="1"/>
      <c r="B89" s="20" t="s">
        <v>7</v>
      </c>
      <c r="C89" s="20" t="s">
        <v>25</v>
      </c>
      <c r="D89" s="22" t="s">
        <v>8</v>
      </c>
      <c r="E89" s="22" t="s">
        <v>4</v>
      </c>
      <c r="F89" s="20" t="s">
        <v>5</v>
      </c>
      <c r="G89" s="82" t="s">
        <v>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" customHeight="1" x14ac:dyDescent="0.3">
      <c r="A90" s="8"/>
      <c r="B90" s="93" t="s">
        <v>24</v>
      </c>
      <c r="C90" s="37"/>
      <c r="D90" s="37"/>
      <c r="E90" s="223"/>
      <c r="F90" s="90"/>
      <c r="G90" s="42"/>
    </row>
    <row r="91" spans="1:22" ht="16" customHeight="1" x14ac:dyDescent="0.3">
      <c r="B91" s="93" t="s">
        <v>24</v>
      </c>
      <c r="C91" s="37"/>
      <c r="D91" s="37"/>
      <c r="E91" s="223"/>
      <c r="F91" s="90"/>
      <c r="G91" s="42"/>
    </row>
    <row r="92" spans="1:22" ht="16" customHeight="1" x14ac:dyDescent="0.3">
      <c r="B92" s="93" t="s">
        <v>24</v>
      </c>
      <c r="C92" s="37"/>
      <c r="D92" s="37"/>
      <c r="E92" s="223"/>
      <c r="F92" s="90"/>
      <c r="G92" s="42"/>
    </row>
    <row r="93" spans="1:22" ht="16" customHeight="1" x14ac:dyDescent="0.3">
      <c r="B93" s="93" t="s">
        <v>24</v>
      </c>
      <c r="C93" s="37"/>
      <c r="D93" s="37"/>
      <c r="E93" s="223"/>
      <c r="F93" s="90"/>
      <c r="G93" s="42"/>
    </row>
    <row r="94" spans="1:22" ht="16" x14ac:dyDescent="0.3">
      <c r="B94" s="25"/>
      <c r="C94" s="25"/>
      <c r="D94" s="25"/>
      <c r="E94" s="25"/>
      <c r="F94" s="26"/>
      <c r="G94" s="64">
        <f>SUM(G90:G93)</f>
        <v>0</v>
      </c>
    </row>
    <row r="95" spans="1:22" s="3" customFormat="1" ht="17.149999999999999" customHeight="1" x14ac:dyDescent="0.3">
      <c r="A95" s="1"/>
      <c r="B95" s="9" t="s">
        <v>166</v>
      </c>
      <c r="C95" s="10"/>
      <c r="D95" s="10"/>
      <c r="E95" s="10"/>
      <c r="F95" s="10"/>
      <c r="G95" s="8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7" customFormat="1" ht="17.149999999999999" customHeight="1" x14ac:dyDescent="0.35">
      <c r="A96" s="1"/>
      <c r="B96" s="20" t="s">
        <v>7</v>
      </c>
      <c r="C96" s="20" t="s">
        <v>159</v>
      </c>
      <c r="D96" s="22" t="s">
        <v>8</v>
      </c>
      <c r="E96" s="22" t="s">
        <v>4</v>
      </c>
      <c r="F96" s="20" t="s">
        <v>5</v>
      </c>
      <c r="G96" s="82" t="s">
        <v>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7" ht="17.149999999999999" customHeight="1" x14ac:dyDescent="0.3">
      <c r="A97" s="8"/>
      <c r="B97" s="93" t="s">
        <v>26</v>
      </c>
      <c r="C97" s="37"/>
      <c r="D97" s="37"/>
      <c r="E97" s="223"/>
      <c r="F97" s="90"/>
      <c r="G97" s="42"/>
    </row>
    <row r="98" spans="1:7" ht="17.149999999999999" customHeight="1" x14ac:dyDescent="0.3">
      <c r="A98" s="8"/>
      <c r="B98" s="93" t="s">
        <v>26</v>
      </c>
      <c r="C98" s="37"/>
      <c r="D98" s="37"/>
      <c r="E98" s="223"/>
      <c r="F98" s="90"/>
      <c r="G98" s="42"/>
    </row>
    <row r="99" spans="1:7" ht="14.5" x14ac:dyDescent="0.3">
      <c r="B99" s="93" t="s">
        <v>26</v>
      </c>
      <c r="C99" s="183"/>
      <c r="D99" s="37"/>
      <c r="E99" s="223"/>
      <c r="F99" s="90"/>
      <c r="G99" s="42"/>
    </row>
    <row r="100" spans="1:7" ht="17.149999999999999" customHeight="1" x14ac:dyDescent="0.3">
      <c r="B100" s="93" t="s">
        <v>26</v>
      </c>
      <c r="C100" s="37"/>
      <c r="D100" s="37"/>
      <c r="E100" s="223"/>
      <c r="F100" s="90"/>
      <c r="G100" s="42"/>
    </row>
    <row r="101" spans="1:7" ht="16" x14ac:dyDescent="0.3">
      <c r="B101" s="25"/>
      <c r="C101" s="25"/>
      <c r="D101" s="25"/>
      <c r="E101" s="25"/>
      <c r="F101" s="26"/>
      <c r="G101" s="64">
        <f>SUM(G97:G100)</f>
        <v>0</v>
      </c>
    </row>
    <row r="102" spans="1:7" ht="17.149999999999999" customHeight="1" x14ac:dyDescent="0.3">
      <c r="B102" s="9" t="s">
        <v>167</v>
      </c>
      <c r="C102" s="10"/>
      <c r="D102" s="10"/>
      <c r="E102" s="10"/>
      <c r="F102" s="10"/>
      <c r="G102" s="80"/>
    </row>
    <row r="103" spans="1:7" ht="17.149999999999999" customHeight="1" x14ac:dyDescent="0.3">
      <c r="B103" s="20" t="s">
        <v>7</v>
      </c>
      <c r="C103" s="20" t="s">
        <v>70</v>
      </c>
      <c r="D103" s="22" t="s">
        <v>8</v>
      </c>
      <c r="E103" s="22" t="s">
        <v>4</v>
      </c>
      <c r="F103" s="20" t="s">
        <v>5</v>
      </c>
      <c r="G103" s="82" t="s">
        <v>6</v>
      </c>
    </row>
    <row r="104" spans="1:7" ht="16" customHeight="1" x14ac:dyDescent="0.3">
      <c r="A104" s="8"/>
      <c r="B104" s="93" t="s">
        <v>243</v>
      </c>
      <c r="C104" s="37" t="s">
        <v>206</v>
      </c>
      <c r="D104" s="37" t="s">
        <v>209</v>
      </c>
      <c r="E104" s="223" t="s">
        <v>205</v>
      </c>
      <c r="F104" s="90">
        <v>300</v>
      </c>
      <c r="G104" s="42">
        <v>17152.599999999999</v>
      </c>
    </row>
    <row r="105" spans="1:7" ht="16" customHeight="1" x14ac:dyDescent="0.3">
      <c r="A105" s="8"/>
      <c r="B105" s="93" t="s">
        <v>243</v>
      </c>
      <c r="C105" s="37"/>
      <c r="D105" s="37"/>
      <c r="E105" s="223"/>
      <c r="F105" s="90"/>
      <c r="G105" s="42"/>
    </row>
    <row r="106" spans="1:7" ht="16" customHeight="1" x14ac:dyDescent="0.3">
      <c r="B106" s="93" t="s">
        <v>243</v>
      </c>
      <c r="C106" s="37"/>
      <c r="D106" s="37"/>
      <c r="E106" s="223"/>
      <c r="F106" s="90"/>
      <c r="G106" s="42"/>
    </row>
    <row r="107" spans="1:7" ht="16" customHeight="1" x14ac:dyDescent="0.3">
      <c r="B107" s="93" t="s">
        <v>243</v>
      </c>
      <c r="C107" s="37"/>
      <c r="D107" s="37"/>
      <c r="E107" s="223"/>
      <c r="F107" s="90"/>
      <c r="G107" s="42"/>
    </row>
    <row r="108" spans="1:7" ht="16" x14ac:dyDescent="0.3">
      <c r="B108" s="25"/>
      <c r="C108" s="25"/>
      <c r="D108" s="25"/>
      <c r="E108" s="25"/>
      <c r="F108" s="26"/>
      <c r="G108" s="64">
        <f>SUM(G104:G107)</f>
        <v>17152.599999999999</v>
      </c>
    </row>
    <row r="109" spans="1:7" ht="17.149999999999999" customHeight="1" x14ac:dyDescent="0.3">
      <c r="B109" s="9" t="s">
        <v>168</v>
      </c>
      <c r="C109" s="10"/>
      <c r="D109" s="10"/>
      <c r="E109" s="10"/>
      <c r="F109" s="10"/>
      <c r="G109" s="80"/>
    </row>
    <row r="110" spans="1:7" ht="17.149999999999999" customHeight="1" x14ac:dyDescent="0.3">
      <c r="B110" s="20" t="s">
        <v>7</v>
      </c>
      <c r="C110" s="20" t="s">
        <v>70</v>
      </c>
      <c r="D110" s="22" t="s">
        <v>8</v>
      </c>
      <c r="E110" s="22" t="s">
        <v>4</v>
      </c>
      <c r="F110" s="20" t="s">
        <v>5</v>
      </c>
      <c r="G110" s="82" t="s">
        <v>6</v>
      </c>
    </row>
    <row r="111" spans="1:7" ht="16" customHeight="1" x14ac:dyDescent="0.3">
      <c r="A111" s="8"/>
      <c r="B111" s="93" t="s">
        <v>231</v>
      </c>
      <c r="C111" s="37"/>
      <c r="D111" s="37"/>
      <c r="E111" s="223"/>
      <c r="F111" s="90"/>
      <c r="G111" s="42"/>
    </row>
    <row r="112" spans="1:7" ht="16" customHeight="1" x14ac:dyDescent="0.3">
      <c r="B112" s="93" t="s">
        <v>231</v>
      </c>
      <c r="C112" s="43" t="s">
        <v>10</v>
      </c>
      <c r="D112" s="37"/>
      <c r="E112" s="223"/>
      <c r="F112" s="90"/>
      <c r="G112" s="42"/>
    </row>
    <row r="113" spans="1:7" ht="16" customHeight="1" x14ac:dyDescent="0.3">
      <c r="B113" s="93" t="s">
        <v>231</v>
      </c>
      <c r="C113" s="43" t="s">
        <v>10</v>
      </c>
      <c r="D113" s="37"/>
      <c r="E113" s="223"/>
      <c r="F113" s="90"/>
      <c r="G113" s="42"/>
    </row>
    <row r="114" spans="1:7" ht="14.5" x14ac:dyDescent="0.3">
      <c r="B114" s="93" t="s">
        <v>231</v>
      </c>
      <c r="C114" s="43" t="s">
        <v>10</v>
      </c>
      <c r="D114" s="37"/>
      <c r="E114" s="223"/>
      <c r="F114" s="90"/>
      <c r="G114" s="42"/>
    </row>
    <row r="115" spans="1:7" ht="17.149999999999999" customHeight="1" x14ac:dyDescent="0.3">
      <c r="B115" s="25"/>
      <c r="C115" s="25"/>
      <c r="D115" s="25"/>
      <c r="E115" s="25"/>
      <c r="F115" s="26"/>
      <c r="G115" s="64">
        <f>SUM(G111:G114)</f>
        <v>0</v>
      </c>
    </row>
    <row r="116" spans="1:7" ht="30" customHeight="1" x14ac:dyDescent="0.3">
      <c r="B116" s="265" t="s">
        <v>169</v>
      </c>
      <c r="C116" s="265"/>
      <c r="D116" s="265"/>
      <c r="E116" s="265"/>
      <c r="F116" s="265"/>
      <c r="G116" s="265"/>
    </row>
    <row r="117" spans="1:7" ht="16" customHeight="1" x14ac:dyDescent="0.3">
      <c r="A117" s="8"/>
      <c r="B117" s="20" t="s">
        <v>7</v>
      </c>
      <c r="C117" s="20" t="s">
        <v>70</v>
      </c>
      <c r="D117" s="22" t="s">
        <v>8</v>
      </c>
      <c r="E117" s="22" t="s">
        <v>4</v>
      </c>
      <c r="F117" s="20" t="s">
        <v>5</v>
      </c>
      <c r="G117" s="82" t="s">
        <v>6</v>
      </c>
    </row>
    <row r="118" spans="1:7" ht="16" customHeight="1" x14ac:dyDescent="0.35">
      <c r="B118" s="93" t="s">
        <v>231</v>
      </c>
      <c r="C118" s="246" t="s">
        <v>251</v>
      </c>
      <c r="D118" s="37" t="s">
        <v>212</v>
      </c>
      <c r="E118" s="223" t="s">
        <v>211</v>
      </c>
      <c r="F118" s="90"/>
      <c r="G118" s="248">
        <v>4273.5</v>
      </c>
    </row>
    <row r="119" spans="1:7" ht="16" customHeight="1" x14ac:dyDescent="0.3">
      <c r="B119" s="93" t="s">
        <v>231</v>
      </c>
      <c r="C119" s="37" t="s">
        <v>251</v>
      </c>
      <c r="D119" s="37" t="s">
        <v>224</v>
      </c>
      <c r="E119" s="223" t="s">
        <v>211</v>
      </c>
      <c r="F119" s="90"/>
      <c r="G119" s="248">
        <v>4273</v>
      </c>
    </row>
    <row r="120" spans="1:7" ht="16" customHeight="1" x14ac:dyDescent="0.3">
      <c r="B120" s="93" t="s">
        <v>231</v>
      </c>
      <c r="C120" s="37" t="s">
        <v>225</v>
      </c>
      <c r="D120" s="37" t="s">
        <v>217</v>
      </c>
      <c r="E120" s="223"/>
      <c r="F120" s="90"/>
      <c r="G120" s="248">
        <v>745.87</v>
      </c>
    </row>
    <row r="121" spans="1:7" ht="14.5" x14ac:dyDescent="0.3">
      <c r="B121" s="93" t="s">
        <v>231</v>
      </c>
      <c r="C121" s="37" t="s">
        <v>219</v>
      </c>
      <c r="D121" s="37" t="s">
        <v>220</v>
      </c>
      <c r="E121" s="223" t="s">
        <v>221</v>
      </c>
      <c r="F121" s="90"/>
      <c r="G121" s="248">
        <v>525</v>
      </c>
    </row>
    <row r="122" spans="1:7" ht="17.149999999999999" customHeight="1" x14ac:dyDescent="0.3">
      <c r="B122" s="25"/>
      <c r="C122" s="25"/>
      <c r="D122" s="25"/>
      <c r="E122" s="25"/>
      <c r="F122" s="26"/>
      <c r="G122" s="247">
        <f>SUM(G118:G121)</f>
        <v>9817.3700000000008</v>
      </c>
    </row>
    <row r="123" spans="1:7" ht="17.149999999999999" customHeight="1" x14ac:dyDescent="0.3">
      <c r="B123" s="9" t="s">
        <v>163</v>
      </c>
      <c r="C123" s="10"/>
      <c r="D123" s="10"/>
      <c r="E123" s="10"/>
      <c r="F123" s="10"/>
      <c r="G123" s="80"/>
    </row>
    <row r="124" spans="1:7" ht="16" customHeight="1" x14ac:dyDescent="0.3">
      <c r="A124" s="8"/>
      <c r="B124" s="20" t="s">
        <v>7</v>
      </c>
      <c r="C124" s="20" t="s">
        <v>70</v>
      </c>
      <c r="D124" s="22" t="s">
        <v>8</v>
      </c>
      <c r="E124" s="22" t="s">
        <v>4</v>
      </c>
      <c r="F124" s="20" t="s">
        <v>5</v>
      </c>
      <c r="G124" s="82" t="s">
        <v>6</v>
      </c>
    </row>
    <row r="125" spans="1:7" ht="16" customHeight="1" x14ac:dyDescent="0.3">
      <c r="B125" s="93" t="s">
        <v>232</v>
      </c>
      <c r="C125" s="183"/>
      <c r="D125" s="37"/>
      <c r="E125" s="223"/>
      <c r="F125" s="90"/>
      <c r="G125" s="42"/>
    </row>
    <row r="126" spans="1:7" ht="16" customHeight="1" x14ac:dyDescent="0.3">
      <c r="B126" s="93" t="s">
        <v>232</v>
      </c>
      <c r="C126" s="37"/>
      <c r="D126" s="37"/>
      <c r="E126" s="223"/>
      <c r="F126" s="90"/>
      <c r="G126" s="42"/>
    </row>
    <row r="127" spans="1:7" ht="14.5" x14ac:dyDescent="0.3">
      <c r="B127" s="93" t="s">
        <v>232</v>
      </c>
      <c r="C127" s="37"/>
      <c r="D127" s="37"/>
      <c r="E127" s="223"/>
      <c r="F127" s="90"/>
      <c r="G127" s="42"/>
    </row>
    <row r="128" spans="1:7" ht="17.149999999999999" customHeight="1" x14ac:dyDescent="0.3">
      <c r="B128" s="93" t="s">
        <v>232</v>
      </c>
      <c r="C128" s="37"/>
      <c r="D128" s="37"/>
      <c r="E128" s="223"/>
      <c r="F128" s="90"/>
      <c r="G128" s="42"/>
    </row>
    <row r="129" spans="1:7" ht="17.149999999999999" customHeight="1" x14ac:dyDescent="0.3">
      <c r="B129" s="25"/>
      <c r="C129" s="25"/>
      <c r="D129" s="25"/>
      <c r="E129" s="25"/>
      <c r="F129" s="26"/>
      <c r="G129" s="64">
        <f>SUM(G125:G128)</f>
        <v>0</v>
      </c>
    </row>
    <row r="130" spans="1:7" ht="16" customHeight="1" x14ac:dyDescent="0.3">
      <c r="A130" s="8"/>
      <c r="B130" s="9" t="s">
        <v>170</v>
      </c>
      <c r="C130" s="10"/>
      <c r="D130" s="10"/>
      <c r="E130" s="10"/>
      <c r="F130" s="10"/>
      <c r="G130" s="80"/>
    </row>
    <row r="131" spans="1:7" ht="16" customHeight="1" x14ac:dyDescent="0.3">
      <c r="B131" s="20" t="s">
        <v>7</v>
      </c>
      <c r="C131" s="20" t="s">
        <v>70</v>
      </c>
      <c r="D131" s="22" t="s">
        <v>8</v>
      </c>
      <c r="E131" s="22" t="s">
        <v>4</v>
      </c>
      <c r="F131" s="20" t="s">
        <v>5</v>
      </c>
      <c r="G131" s="82" t="s">
        <v>6</v>
      </c>
    </row>
    <row r="132" spans="1:7" ht="16" customHeight="1" x14ac:dyDescent="0.3">
      <c r="B132" s="93" t="s">
        <v>233</v>
      </c>
      <c r="C132" s="43" t="s">
        <v>11</v>
      </c>
      <c r="D132" s="37"/>
      <c r="E132" s="223"/>
      <c r="F132" s="90"/>
      <c r="G132" s="42"/>
    </row>
    <row r="133" spans="1:7" ht="14.5" x14ac:dyDescent="0.3">
      <c r="B133" s="93" t="s">
        <v>233</v>
      </c>
      <c r="C133" s="43" t="s">
        <v>11</v>
      </c>
      <c r="D133" s="37"/>
      <c r="E133" s="223"/>
      <c r="F133" s="90"/>
      <c r="G133" s="42"/>
    </row>
    <row r="134" spans="1:7" ht="17.149999999999999" customHeight="1" x14ac:dyDescent="0.3">
      <c r="B134" s="93" t="s">
        <v>233</v>
      </c>
      <c r="C134" s="43" t="s">
        <v>11</v>
      </c>
      <c r="D134" s="37"/>
      <c r="E134" s="223"/>
      <c r="F134" s="90"/>
      <c r="G134" s="42"/>
    </row>
    <row r="135" spans="1:7" ht="17.149999999999999" customHeight="1" x14ac:dyDescent="0.3">
      <c r="B135" s="93" t="s">
        <v>233</v>
      </c>
      <c r="C135" s="43" t="s">
        <v>11</v>
      </c>
      <c r="D135" s="37"/>
      <c r="E135" s="223"/>
      <c r="F135" s="90"/>
      <c r="G135" s="42"/>
    </row>
    <row r="136" spans="1:7" ht="16" customHeight="1" x14ac:dyDescent="0.3">
      <c r="A136" s="8"/>
      <c r="B136" s="25"/>
      <c r="C136" s="25"/>
      <c r="D136" s="25"/>
      <c r="E136" s="25"/>
      <c r="F136" s="26"/>
      <c r="G136" s="64">
        <f>SUM(G132:G135)</f>
        <v>0</v>
      </c>
    </row>
    <row r="137" spans="1:7" ht="16" customHeight="1" x14ac:dyDescent="0.3">
      <c r="B137" s="9" t="s">
        <v>171</v>
      </c>
      <c r="C137" s="10"/>
      <c r="D137" s="10"/>
      <c r="E137" s="10"/>
      <c r="F137" s="10"/>
      <c r="G137" s="80"/>
    </row>
    <row r="138" spans="1:7" ht="16" customHeight="1" x14ac:dyDescent="0.3">
      <c r="B138" s="20" t="s">
        <v>7</v>
      </c>
      <c r="C138" s="20" t="s">
        <v>70</v>
      </c>
      <c r="D138" s="22" t="s">
        <v>8</v>
      </c>
      <c r="E138" s="22" t="s">
        <v>4</v>
      </c>
      <c r="F138" s="20" t="s">
        <v>5</v>
      </c>
      <c r="G138" s="82" t="s">
        <v>6</v>
      </c>
    </row>
    <row r="139" spans="1:7" ht="14.5" x14ac:dyDescent="0.3">
      <c r="B139" s="93" t="s">
        <v>234</v>
      </c>
      <c r="C139" s="37" t="s">
        <v>245</v>
      </c>
      <c r="D139" s="37" t="s">
        <v>229</v>
      </c>
      <c r="E139" s="223" t="s">
        <v>205</v>
      </c>
      <c r="F139" s="90">
        <v>30</v>
      </c>
      <c r="G139" s="42">
        <v>18270</v>
      </c>
    </row>
    <row r="140" spans="1:7" ht="17.149999999999999" customHeight="1" x14ac:dyDescent="0.3">
      <c r="B140" s="93" t="s">
        <v>234</v>
      </c>
      <c r="C140" s="43" t="s">
        <v>11</v>
      </c>
      <c r="D140" s="37"/>
      <c r="E140" s="223"/>
      <c r="F140" s="90"/>
      <c r="G140" s="42"/>
    </row>
    <row r="141" spans="1:7" ht="17.149999999999999" customHeight="1" x14ac:dyDescent="0.3">
      <c r="B141" s="93" t="s">
        <v>234</v>
      </c>
      <c r="C141" s="43" t="s">
        <v>11</v>
      </c>
      <c r="D141" s="37"/>
      <c r="E141" s="223"/>
      <c r="F141" s="90"/>
      <c r="G141" s="42"/>
    </row>
    <row r="142" spans="1:7" ht="16" customHeight="1" x14ac:dyDescent="0.3">
      <c r="A142" s="8"/>
      <c r="B142" s="93" t="s">
        <v>234</v>
      </c>
      <c r="C142" s="43" t="s">
        <v>11</v>
      </c>
      <c r="D142" s="37"/>
      <c r="E142" s="223"/>
      <c r="F142" s="90"/>
      <c r="G142" s="42"/>
    </row>
    <row r="143" spans="1:7" ht="16" customHeight="1" x14ac:dyDescent="0.3">
      <c r="B143" s="25"/>
      <c r="C143" s="25"/>
      <c r="D143" s="25"/>
      <c r="E143" s="25"/>
      <c r="F143" s="26"/>
      <c r="G143" s="64">
        <f>SUM(G139:G142)</f>
        <v>18270</v>
      </c>
    </row>
    <row r="144" spans="1:7" ht="16" customHeight="1" x14ac:dyDescent="0.3">
      <c r="B144" s="9" t="s">
        <v>172</v>
      </c>
      <c r="C144" s="10"/>
      <c r="D144" s="10"/>
      <c r="E144" s="10"/>
      <c r="F144" s="10"/>
      <c r="G144" s="80"/>
    </row>
    <row r="145" spans="1:7" ht="14.5" x14ac:dyDescent="0.3">
      <c r="B145" s="20" t="s">
        <v>7</v>
      </c>
      <c r="C145" s="20" t="s">
        <v>70</v>
      </c>
      <c r="D145" s="22" t="s">
        <v>8</v>
      </c>
      <c r="E145" s="22" t="s">
        <v>4</v>
      </c>
      <c r="F145" s="20" t="s">
        <v>5</v>
      </c>
      <c r="G145" s="82" t="s">
        <v>6</v>
      </c>
    </row>
    <row r="146" spans="1:7" ht="17.149999999999999" customHeight="1" x14ac:dyDescent="0.3">
      <c r="B146" s="93" t="s">
        <v>235</v>
      </c>
      <c r="C146" s="43"/>
      <c r="D146" s="37"/>
      <c r="E146" s="223"/>
      <c r="F146" s="90"/>
      <c r="G146" s="42"/>
    </row>
    <row r="147" spans="1:7" ht="17.149999999999999" customHeight="1" x14ac:dyDescent="0.3">
      <c r="B147" s="93" t="s">
        <v>235</v>
      </c>
      <c r="C147" s="43" t="s">
        <v>11</v>
      </c>
      <c r="D147" s="37"/>
      <c r="E147" s="223"/>
      <c r="F147" s="90"/>
      <c r="G147" s="42"/>
    </row>
    <row r="148" spans="1:7" ht="16" customHeight="1" x14ac:dyDescent="0.3">
      <c r="A148" s="8"/>
      <c r="B148" s="93" t="s">
        <v>235</v>
      </c>
      <c r="C148" s="43" t="s">
        <v>11</v>
      </c>
      <c r="D148" s="37"/>
      <c r="E148" s="223"/>
      <c r="F148" s="90"/>
      <c r="G148" s="42"/>
    </row>
    <row r="149" spans="1:7" ht="16" customHeight="1" x14ac:dyDescent="0.3">
      <c r="B149" s="93" t="s">
        <v>235</v>
      </c>
      <c r="C149" s="43" t="s">
        <v>11</v>
      </c>
      <c r="D149" s="37"/>
      <c r="E149" s="223"/>
      <c r="F149" s="90"/>
      <c r="G149" s="42"/>
    </row>
    <row r="150" spans="1:7" ht="16" customHeight="1" x14ac:dyDescent="0.3">
      <c r="B150" s="25"/>
      <c r="C150" s="25"/>
      <c r="D150" s="25"/>
      <c r="E150" s="25"/>
      <c r="F150" s="26"/>
      <c r="G150" s="64">
        <f>SUM(G146:G149)</f>
        <v>0</v>
      </c>
    </row>
    <row r="151" spans="1:7" ht="14.5" x14ac:dyDescent="0.3">
      <c r="B151" s="9" t="s">
        <v>173</v>
      </c>
      <c r="C151" s="10"/>
      <c r="D151" s="10"/>
      <c r="E151" s="10"/>
      <c r="F151" s="10"/>
      <c r="G151" s="80"/>
    </row>
    <row r="152" spans="1:7" ht="17.149999999999999" customHeight="1" x14ac:dyDescent="0.3">
      <c r="B152" s="20" t="s">
        <v>7</v>
      </c>
      <c r="C152" s="20" t="s">
        <v>70</v>
      </c>
      <c r="D152" s="22" t="s">
        <v>8</v>
      </c>
      <c r="E152" s="22" t="s">
        <v>4</v>
      </c>
      <c r="F152" s="20" t="s">
        <v>5</v>
      </c>
      <c r="G152" s="82" t="s">
        <v>6</v>
      </c>
    </row>
    <row r="153" spans="1:7" ht="17.149999999999999" customHeight="1" x14ac:dyDescent="0.3">
      <c r="B153" s="93" t="s">
        <v>236</v>
      </c>
      <c r="C153" s="37" t="s">
        <v>230</v>
      </c>
      <c r="D153" s="37" t="s">
        <v>246</v>
      </c>
      <c r="E153" s="244" t="s">
        <v>205</v>
      </c>
      <c r="F153" s="90">
        <v>1</v>
      </c>
      <c r="G153" s="42">
        <v>839</v>
      </c>
    </row>
    <row r="154" spans="1:7" ht="16" customHeight="1" x14ac:dyDescent="0.3">
      <c r="A154" s="8"/>
      <c r="B154" s="93" t="s">
        <v>236</v>
      </c>
      <c r="C154" s="43" t="s">
        <v>11</v>
      </c>
      <c r="D154" s="37"/>
      <c r="E154" s="223"/>
      <c r="F154" s="90"/>
      <c r="G154" s="42"/>
    </row>
    <row r="155" spans="1:7" ht="16" customHeight="1" x14ac:dyDescent="0.3">
      <c r="B155" s="93" t="s">
        <v>236</v>
      </c>
      <c r="C155" s="43" t="s">
        <v>11</v>
      </c>
      <c r="D155" s="37"/>
      <c r="E155" s="223"/>
      <c r="F155" s="90"/>
      <c r="G155" s="42"/>
    </row>
    <row r="156" spans="1:7" ht="16" customHeight="1" x14ac:dyDescent="0.3">
      <c r="B156" s="93" t="s">
        <v>236</v>
      </c>
      <c r="C156" s="43" t="s">
        <v>11</v>
      </c>
      <c r="D156" s="37"/>
      <c r="E156" s="223"/>
      <c r="F156" s="90"/>
      <c r="G156" s="42"/>
    </row>
    <row r="157" spans="1:7" ht="16" x14ac:dyDescent="0.3">
      <c r="B157" s="25"/>
      <c r="C157" s="25"/>
      <c r="D157" s="25"/>
      <c r="E157" s="25"/>
      <c r="F157" s="26"/>
      <c r="G157" s="64">
        <f>SUM(G153:G156)</f>
        <v>839</v>
      </c>
    </row>
    <row r="158" spans="1:7" ht="14.5" x14ac:dyDescent="0.3">
      <c r="B158" s="9" t="s">
        <v>174</v>
      </c>
      <c r="C158" s="10"/>
      <c r="D158" s="10"/>
      <c r="E158" s="10"/>
      <c r="F158" s="10"/>
      <c r="G158" s="80"/>
    </row>
    <row r="159" spans="1:7" ht="14.5" x14ac:dyDescent="0.3">
      <c r="B159" s="12" t="s">
        <v>7</v>
      </c>
      <c r="C159" s="20" t="s">
        <v>70</v>
      </c>
      <c r="D159" s="22" t="s">
        <v>8</v>
      </c>
      <c r="E159" s="22" t="s">
        <v>4</v>
      </c>
      <c r="F159" s="20" t="s">
        <v>5</v>
      </c>
      <c r="G159" s="82" t="s">
        <v>6</v>
      </c>
    </row>
    <row r="160" spans="1:7" ht="14.5" x14ac:dyDescent="0.3">
      <c r="B160" s="93" t="s">
        <v>237</v>
      </c>
      <c r="C160" s="43" t="s">
        <v>11</v>
      </c>
      <c r="D160" s="37"/>
      <c r="E160" s="224"/>
      <c r="F160" s="90"/>
      <c r="G160" s="42"/>
    </row>
    <row r="161" spans="2:7" ht="14.5" x14ac:dyDescent="0.3">
      <c r="B161" s="93" t="s">
        <v>237</v>
      </c>
      <c r="C161" s="43" t="s">
        <v>11</v>
      </c>
      <c r="D161" s="37"/>
      <c r="E161" s="224"/>
      <c r="F161" s="90"/>
      <c r="G161" s="42"/>
    </row>
    <row r="162" spans="2:7" ht="14.5" x14ac:dyDescent="0.3">
      <c r="B162" s="93" t="s">
        <v>237</v>
      </c>
      <c r="C162" s="43" t="s">
        <v>11</v>
      </c>
      <c r="D162" s="37"/>
      <c r="E162" s="224"/>
      <c r="F162" s="90"/>
      <c r="G162" s="42"/>
    </row>
    <row r="163" spans="2:7" ht="14.5" x14ac:dyDescent="0.3">
      <c r="B163" s="93" t="s">
        <v>237</v>
      </c>
      <c r="C163" s="43" t="s">
        <v>11</v>
      </c>
      <c r="D163" s="37"/>
      <c r="E163" s="224"/>
      <c r="F163" s="90"/>
      <c r="G163" s="42"/>
    </row>
    <row r="164" spans="2:7" ht="16" x14ac:dyDescent="0.3">
      <c r="B164" s="25"/>
      <c r="C164" s="25"/>
      <c r="D164" s="25"/>
      <c r="E164" s="25"/>
      <c r="F164" s="26"/>
      <c r="G164" s="64">
        <f>SUM(G160:G163)</f>
        <v>0</v>
      </c>
    </row>
    <row r="165" spans="2:7" ht="14.5" x14ac:dyDescent="0.3">
      <c r="B165" s="9" t="s">
        <v>175</v>
      </c>
      <c r="C165" s="10"/>
      <c r="D165" s="10"/>
      <c r="E165" s="10"/>
      <c r="F165" s="10"/>
      <c r="G165" s="80"/>
    </row>
    <row r="166" spans="2:7" ht="14.5" x14ac:dyDescent="0.3">
      <c r="B166" s="20" t="s">
        <v>7</v>
      </c>
      <c r="C166" s="20" t="s">
        <v>70</v>
      </c>
      <c r="D166" s="22" t="s">
        <v>8</v>
      </c>
      <c r="E166" s="22" t="s">
        <v>4</v>
      </c>
      <c r="F166" s="20" t="s">
        <v>5</v>
      </c>
      <c r="G166" s="82" t="s">
        <v>6</v>
      </c>
    </row>
    <row r="167" spans="2:7" ht="14.5" x14ac:dyDescent="0.3">
      <c r="B167" s="33" t="s">
        <v>146</v>
      </c>
      <c r="C167" s="43" t="s">
        <v>10</v>
      </c>
      <c r="D167" s="37"/>
      <c r="E167" s="223"/>
      <c r="F167" s="90"/>
      <c r="G167" s="42"/>
    </row>
    <row r="168" spans="2:7" ht="14.5" x14ac:dyDescent="0.3">
      <c r="B168" s="33" t="s">
        <v>146</v>
      </c>
      <c r="C168" s="43" t="s">
        <v>10</v>
      </c>
      <c r="D168" s="37"/>
      <c r="E168" s="223"/>
      <c r="F168" s="90"/>
      <c r="G168" s="42"/>
    </row>
    <row r="169" spans="2:7" ht="14.5" x14ac:dyDescent="0.3">
      <c r="B169" s="33" t="s">
        <v>146</v>
      </c>
      <c r="C169" s="43" t="s">
        <v>10</v>
      </c>
      <c r="D169" s="37"/>
      <c r="E169" s="223"/>
      <c r="F169" s="90"/>
      <c r="G169" s="42"/>
    </row>
    <row r="170" spans="2:7" ht="14.5" x14ac:dyDescent="0.3">
      <c r="B170" s="33" t="s">
        <v>146</v>
      </c>
      <c r="C170" s="43" t="s">
        <v>10</v>
      </c>
      <c r="D170" s="37"/>
      <c r="E170" s="223"/>
      <c r="F170" s="90"/>
      <c r="G170" s="42"/>
    </row>
    <row r="171" spans="2:7" ht="16" x14ac:dyDescent="0.3">
      <c r="B171" s="25"/>
      <c r="C171" s="25"/>
      <c r="D171" s="25"/>
      <c r="E171" s="25"/>
      <c r="F171" s="26"/>
      <c r="G171" s="64">
        <f>SUM(G167:G170)</f>
        <v>0</v>
      </c>
    </row>
    <row r="172" spans="2:7" ht="30" customHeight="1" x14ac:dyDescent="0.3">
      <c r="B172" s="265" t="s">
        <v>176</v>
      </c>
      <c r="C172" s="265"/>
      <c r="D172" s="265"/>
      <c r="E172" s="265"/>
      <c r="F172" s="265"/>
      <c r="G172" s="265"/>
    </row>
    <row r="173" spans="2:7" ht="14.5" x14ac:dyDescent="0.3">
      <c r="B173" s="20" t="s">
        <v>7</v>
      </c>
      <c r="C173" s="20" t="s">
        <v>70</v>
      </c>
      <c r="D173" s="22" t="s">
        <v>8</v>
      </c>
      <c r="E173" s="22" t="s">
        <v>4</v>
      </c>
      <c r="F173" s="20" t="s">
        <v>5</v>
      </c>
      <c r="G173" s="82" t="s">
        <v>6</v>
      </c>
    </row>
    <row r="174" spans="2:7" ht="14.5" x14ac:dyDescent="0.3">
      <c r="B174" s="93" t="s">
        <v>146</v>
      </c>
      <c r="C174" s="183"/>
      <c r="D174" s="37"/>
      <c r="E174" s="223"/>
      <c r="F174" s="90"/>
      <c r="G174" s="42"/>
    </row>
    <row r="175" spans="2:7" ht="14.5" x14ac:dyDescent="0.3">
      <c r="B175" s="93" t="s">
        <v>146</v>
      </c>
      <c r="C175" s="183"/>
      <c r="D175" s="37"/>
      <c r="E175" s="223"/>
      <c r="F175" s="90"/>
      <c r="G175" s="42"/>
    </row>
    <row r="176" spans="2:7" ht="14.5" x14ac:dyDescent="0.3">
      <c r="B176" s="93" t="s">
        <v>146</v>
      </c>
      <c r="C176" s="37"/>
      <c r="D176" s="37"/>
      <c r="E176" s="223"/>
      <c r="F176" s="90"/>
      <c r="G176" s="42"/>
    </row>
    <row r="177" spans="1:7" ht="14.5" x14ac:dyDescent="0.3">
      <c r="B177" s="93" t="s">
        <v>146</v>
      </c>
      <c r="C177" s="37"/>
      <c r="D177" s="37"/>
      <c r="E177" s="223"/>
      <c r="F177" s="90"/>
      <c r="G177" s="42"/>
    </row>
    <row r="178" spans="1:7" ht="16" x14ac:dyDescent="0.3">
      <c r="B178" s="25"/>
      <c r="C178" s="25"/>
      <c r="D178" s="25"/>
      <c r="E178" s="25"/>
      <c r="F178" s="26"/>
      <c r="G178" s="64">
        <f>SUM(G174:G177)</f>
        <v>0</v>
      </c>
    </row>
    <row r="179" spans="1:7" ht="14.5" x14ac:dyDescent="0.3">
      <c r="B179" s="9" t="s">
        <v>177</v>
      </c>
      <c r="C179" s="10"/>
      <c r="D179" s="10"/>
      <c r="E179" s="10"/>
      <c r="F179" s="10"/>
      <c r="G179" s="80"/>
    </row>
    <row r="180" spans="1:7" ht="14.5" x14ac:dyDescent="0.3">
      <c r="B180" s="20" t="s">
        <v>7</v>
      </c>
      <c r="C180" s="20" t="s">
        <v>70</v>
      </c>
      <c r="D180" s="22" t="s">
        <v>8</v>
      </c>
      <c r="E180" s="22" t="s">
        <v>4</v>
      </c>
      <c r="F180" s="20" t="s">
        <v>5</v>
      </c>
      <c r="G180" s="82" t="s">
        <v>6</v>
      </c>
    </row>
    <row r="181" spans="1:7" ht="14.5" x14ac:dyDescent="0.3">
      <c r="B181" s="93" t="s">
        <v>147</v>
      </c>
      <c r="C181" s="37"/>
      <c r="D181" s="37"/>
      <c r="E181" s="223"/>
      <c r="F181" s="90"/>
      <c r="G181" s="42"/>
    </row>
    <row r="182" spans="1:7" ht="14.5" x14ac:dyDescent="0.3">
      <c r="B182" s="93" t="s">
        <v>147</v>
      </c>
      <c r="C182" s="37"/>
      <c r="D182" s="37"/>
      <c r="E182" s="223"/>
      <c r="F182" s="90"/>
      <c r="G182" s="42"/>
    </row>
    <row r="183" spans="1:7" ht="14.5" x14ac:dyDescent="0.3">
      <c r="B183" s="93" t="s">
        <v>147</v>
      </c>
      <c r="C183" s="37"/>
      <c r="D183" s="37"/>
      <c r="E183" s="223"/>
      <c r="F183" s="90"/>
      <c r="G183" s="42"/>
    </row>
    <row r="184" spans="1:7" ht="17.149999999999999" customHeight="1" x14ac:dyDescent="0.3">
      <c r="B184" s="93" t="s">
        <v>147</v>
      </c>
      <c r="C184" s="37"/>
      <c r="D184" s="37"/>
      <c r="E184" s="223"/>
      <c r="F184" s="90"/>
      <c r="G184" s="42"/>
    </row>
    <row r="185" spans="1:7" ht="17.149999999999999" customHeight="1" x14ac:dyDescent="0.3">
      <c r="B185" s="25"/>
      <c r="C185" s="25"/>
      <c r="D185" s="25"/>
      <c r="E185" s="25"/>
      <c r="F185" s="26"/>
      <c r="G185" s="64">
        <f>SUM(G181:G184)</f>
        <v>0</v>
      </c>
    </row>
    <row r="186" spans="1:7" ht="17.149999999999999" customHeight="1" x14ac:dyDescent="0.3">
      <c r="A186" s="8"/>
      <c r="B186" s="9" t="s">
        <v>13</v>
      </c>
      <c r="C186" s="10"/>
      <c r="D186" s="10"/>
      <c r="E186" s="10"/>
      <c r="F186" s="10"/>
      <c r="G186" s="80"/>
    </row>
    <row r="187" spans="1:7" ht="17.149999999999999" customHeight="1" x14ac:dyDescent="0.3">
      <c r="B187" s="21" t="s">
        <v>7</v>
      </c>
      <c r="C187" s="21" t="s">
        <v>16</v>
      </c>
      <c r="D187" s="24" t="s">
        <v>15</v>
      </c>
      <c r="E187" s="23" t="s">
        <v>3</v>
      </c>
      <c r="F187" s="21" t="s">
        <v>14</v>
      </c>
      <c r="G187" s="81" t="s">
        <v>6</v>
      </c>
    </row>
    <row r="188" spans="1:7" ht="17.149999999999999" customHeight="1" x14ac:dyDescent="0.3">
      <c r="B188" s="33" t="s">
        <v>12</v>
      </c>
      <c r="C188" s="37"/>
      <c r="D188" s="37"/>
      <c r="E188" s="223"/>
      <c r="F188" s="90"/>
      <c r="G188" s="42"/>
    </row>
    <row r="189" spans="1:7" ht="14.5" x14ac:dyDescent="0.3">
      <c r="B189" s="33" t="s">
        <v>34</v>
      </c>
      <c r="C189" s="132" t="s">
        <v>27</v>
      </c>
      <c r="D189" s="37"/>
      <c r="E189" s="223"/>
      <c r="F189" s="90"/>
      <c r="G189" s="42"/>
    </row>
    <row r="190" spans="1:7" ht="17.149999999999999" customHeight="1" x14ac:dyDescent="0.3">
      <c r="B190" s="25"/>
      <c r="C190" s="25"/>
      <c r="D190" s="25"/>
      <c r="E190" s="25"/>
      <c r="F190" s="26"/>
      <c r="G190" s="64">
        <f>SUM(G188:G189)</f>
        <v>0</v>
      </c>
    </row>
    <row r="191" spans="1:7" ht="17.149999999999999" customHeight="1" x14ac:dyDescent="0.3">
      <c r="B191" s="9" t="s">
        <v>179</v>
      </c>
      <c r="C191" s="10"/>
      <c r="D191" s="10"/>
      <c r="E191" s="10"/>
      <c r="F191" s="10"/>
      <c r="G191" s="80"/>
    </row>
    <row r="192" spans="1:7" ht="16" customHeight="1" x14ac:dyDescent="0.3">
      <c r="A192" s="8"/>
      <c r="B192" s="21" t="s">
        <v>7</v>
      </c>
      <c r="C192" s="21" t="s">
        <v>70</v>
      </c>
      <c r="D192" s="19" t="s">
        <v>15</v>
      </c>
      <c r="E192" s="23" t="s">
        <v>3</v>
      </c>
      <c r="F192" s="21" t="s">
        <v>5</v>
      </c>
      <c r="G192" s="81" t="s">
        <v>6</v>
      </c>
    </row>
    <row r="193" spans="1:7" ht="16" customHeight="1" x14ac:dyDescent="0.3">
      <c r="B193" s="93" t="s">
        <v>17</v>
      </c>
      <c r="C193" s="37"/>
      <c r="D193" s="37"/>
      <c r="E193" s="223"/>
      <c r="F193" s="90"/>
      <c r="G193" s="42"/>
    </row>
    <row r="194" spans="1:7" ht="16" customHeight="1" x14ac:dyDescent="0.3">
      <c r="B194" s="93" t="s">
        <v>17</v>
      </c>
      <c r="C194" s="37"/>
      <c r="D194" s="37"/>
      <c r="E194" s="223"/>
      <c r="F194" s="90"/>
      <c r="G194" s="42"/>
    </row>
    <row r="195" spans="1:7" ht="14.5" x14ac:dyDescent="0.3">
      <c r="B195" s="93" t="s">
        <v>17</v>
      </c>
      <c r="C195" s="37"/>
      <c r="D195" s="37"/>
      <c r="E195" s="223"/>
      <c r="F195" s="90"/>
      <c r="G195" s="42"/>
    </row>
    <row r="196" spans="1:7" ht="17.149999999999999" customHeight="1" x14ac:dyDescent="0.3">
      <c r="B196" s="25"/>
      <c r="C196" s="25"/>
      <c r="D196" s="25"/>
      <c r="E196" s="25"/>
      <c r="F196" s="26"/>
      <c r="G196" s="64">
        <f>SUM(G193:G195)</f>
        <v>0</v>
      </c>
    </row>
    <row r="197" spans="1:7" ht="30" customHeight="1" x14ac:dyDescent="0.3">
      <c r="B197" s="265" t="s">
        <v>178</v>
      </c>
      <c r="C197" s="265"/>
      <c r="D197" s="265"/>
      <c r="E197" s="265"/>
      <c r="F197" s="265"/>
      <c r="G197" s="265"/>
    </row>
    <row r="198" spans="1:7" ht="16" customHeight="1" x14ac:dyDescent="0.3">
      <c r="A198" s="8"/>
      <c r="B198" s="21" t="s">
        <v>7</v>
      </c>
      <c r="C198" s="20" t="s">
        <v>20</v>
      </c>
      <c r="D198" s="19" t="s">
        <v>21</v>
      </c>
      <c r="E198" s="23" t="s">
        <v>18</v>
      </c>
      <c r="F198" s="21" t="s">
        <v>14</v>
      </c>
      <c r="G198" s="81" t="s">
        <v>6</v>
      </c>
    </row>
    <row r="199" spans="1:7" ht="16" customHeight="1" x14ac:dyDescent="0.3">
      <c r="B199" s="93" t="s">
        <v>19</v>
      </c>
      <c r="C199" s="37"/>
      <c r="D199" s="37"/>
      <c r="E199" s="223"/>
      <c r="F199" s="90"/>
      <c r="G199" s="42"/>
    </row>
    <row r="200" spans="1:7" ht="16" customHeight="1" x14ac:dyDescent="0.3">
      <c r="B200" s="93" t="s">
        <v>19</v>
      </c>
      <c r="C200" s="37"/>
      <c r="D200" s="37"/>
      <c r="E200" s="223"/>
      <c r="F200" s="90"/>
      <c r="G200" s="42"/>
    </row>
    <row r="201" spans="1:7" ht="14.5" x14ac:dyDescent="0.3">
      <c r="B201" s="93" t="s">
        <v>19</v>
      </c>
      <c r="C201" s="37"/>
      <c r="D201" s="37"/>
      <c r="E201" s="223"/>
      <c r="F201" s="90"/>
      <c r="G201" s="42"/>
    </row>
    <row r="202" spans="1:7" ht="18" customHeight="1" x14ac:dyDescent="0.3">
      <c r="B202" s="25"/>
      <c r="C202" s="25"/>
      <c r="D202" s="25"/>
      <c r="E202" s="25"/>
      <c r="F202" s="26"/>
      <c r="G202" s="64">
        <f>SUM(G199:G201)</f>
        <v>0</v>
      </c>
    </row>
    <row r="203" spans="1:7" ht="18" customHeight="1" x14ac:dyDescent="0.3">
      <c r="B203" s="9" t="s">
        <v>180</v>
      </c>
      <c r="C203" s="10"/>
      <c r="D203" s="10"/>
      <c r="E203" s="10"/>
      <c r="F203" s="10"/>
      <c r="G203" s="80"/>
    </row>
    <row r="204" spans="1:7" ht="14.5" x14ac:dyDescent="0.3">
      <c r="B204" s="20" t="s">
        <v>7</v>
      </c>
      <c r="C204" s="20" t="s">
        <v>70</v>
      </c>
      <c r="D204" s="22" t="s">
        <v>2</v>
      </c>
      <c r="E204" s="22" t="s">
        <v>23</v>
      </c>
      <c r="F204" s="20" t="s">
        <v>5</v>
      </c>
      <c r="G204" s="82" t="s">
        <v>6</v>
      </c>
    </row>
    <row r="205" spans="1:7" ht="14.5" x14ac:dyDescent="0.3">
      <c r="B205" s="93" t="s">
        <v>22</v>
      </c>
      <c r="C205" s="37" t="s">
        <v>250</v>
      </c>
      <c r="D205" s="37" t="s">
        <v>207</v>
      </c>
      <c r="E205" s="223" t="s">
        <v>208</v>
      </c>
      <c r="F205" s="90">
        <v>20</v>
      </c>
      <c r="G205" s="42">
        <v>2000</v>
      </c>
    </row>
    <row r="206" spans="1:7" ht="17.149999999999999" customHeight="1" x14ac:dyDescent="0.3">
      <c r="B206" s="245" t="s">
        <v>249</v>
      </c>
      <c r="C206" s="37" t="s">
        <v>247</v>
      </c>
      <c r="D206" s="37" t="s">
        <v>213</v>
      </c>
      <c r="E206" s="223" t="s">
        <v>216</v>
      </c>
      <c r="F206" s="90">
        <v>200</v>
      </c>
      <c r="G206" s="42">
        <v>16500</v>
      </c>
    </row>
    <row r="207" spans="1:7" ht="17.149999999999999" customHeight="1" x14ac:dyDescent="0.3">
      <c r="B207" s="245" t="s">
        <v>249</v>
      </c>
      <c r="C207" s="37" t="s">
        <v>248</v>
      </c>
      <c r="D207" s="37" t="s">
        <v>214</v>
      </c>
      <c r="E207" s="223" t="s">
        <v>215</v>
      </c>
      <c r="F207" s="90">
        <v>2</v>
      </c>
      <c r="G207" s="42">
        <v>954</v>
      </c>
    </row>
    <row r="208" spans="1:7" ht="16" customHeight="1" x14ac:dyDescent="0.3">
      <c r="A208" s="8"/>
      <c r="B208" s="25"/>
      <c r="C208" s="25"/>
      <c r="D208" s="25"/>
      <c r="E208" s="25"/>
      <c r="F208" s="26"/>
      <c r="G208" s="64">
        <f>SUM(G205:G207)</f>
        <v>19454</v>
      </c>
    </row>
    <row r="209" spans="1:7" ht="16" customHeight="1" x14ac:dyDescent="0.3">
      <c r="B209" s="9" t="s">
        <v>73</v>
      </c>
      <c r="C209" s="10"/>
      <c r="D209" s="10"/>
      <c r="E209" s="10"/>
      <c r="F209" s="10"/>
      <c r="G209" s="80"/>
    </row>
    <row r="210" spans="1:7" ht="14.5" x14ac:dyDescent="0.3">
      <c r="B210" s="21" t="s">
        <v>7</v>
      </c>
      <c r="C210" s="21" t="s">
        <v>16</v>
      </c>
      <c r="D210" s="22" t="s">
        <v>2</v>
      </c>
      <c r="E210" s="23" t="s">
        <v>160</v>
      </c>
      <c r="F210" s="21" t="s">
        <v>14</v>
      </c>
      <c r="G210" s="81" t="s">
        <v>6</v>
      </c>
    </row>
    <row r="211" spans="1:7" ht="14.5" x14ac:dyDescent="0.3">
      <c r="B211" s="93" t="s">
        <v>74</v>
      </c>
      <c r="C211" s="184"/>
      <c r="D211" s="37"/>
      <c r="E211" s="223"/>
      <c r="F211" s="90"/>
      <c r="G211" s="42"/>
    </row>
    <row r="212" spans="1:7" s="77" customFormat="1" ht="18.5" x14ac:dyDescent="0.45">
      <c r="A212" s="160"/>
      <c r="B212" s="25"/>
      <c r="C212" s="182"/>
      <c r="D212" s="25"/>
      <c r="E212" s="25"/>
      <c r="F212" s="26"/>
      <c r="G212" s="64">
        <f>SUM(G211:G211)</f>
        <v>0</v>
      </c>
    </row>
    <row r="213" spans="1:7" s="77" customFormat="1" ht="18.5" x14ac:dyDescent="0.45">
      <c r="A213" s="160"/>
      <c r="B213" s="9" t="s">
        <v>89</v>
      </c>
      <c r="C213" s="10"/>
      <c r="D213" s="10"/>
      <c r="E213" s="10"/>
      <c r="F213" s="10"/>
      <c r="G213" s="80"/>
    </row>
    <row r="214" spans="1:7" s="77" customFormat="1" ht="18.5" x14ac:dyDescent="0.45">
      <c r="A214" s="160"/>
      <c r="B214" s="21" t="s">
        <v>7</v>
      </c>
      <c r="C214" s="21" t="s">
        <v>16</v>
      </c>
      <c r="D214" s="19" t="s">
        <v>15</v>
      </c>
      <c r="E214" s="23" t="s">
        <v>3</v>
      </c>
      <c r="F214" s="21" t="s">
        <v>14</v>
      </c>
      <c r="G214" s="81" t="s">
        <v>6</v>
      </c>
    </row>
    <row r="215" spans="1:7" ht="14.5" x14ac:dyDescent="0.3">
      <c r="A215" s="167"/>
      <c r="B215" s="93" t="s">
        <v>71</v>
      </c>
      <c r="C215" s="37"/>
      <c r="D215" s="37"/>
      <c r="E215" s="223"/>
      <c r="F215" s="90"/>
      <c r="G215" s="42"/>
    </row>
    <row r="216" spans="1:7" ht="14.5" x14ac:dyDescent="0.3">
      <c r="B216" s="93" t="s">
        <v>72</v>
      </c>
      <c r="C216" s="132" t="s">
        <v>27</v>
      </c>
      <c r="D216" s="37"/>
      <c r="E216" s="223"/>
      <c r="F216" s="90"/>
      <c r="G216" s="42"/>
    </row>
    <row r="217" spans="1:7" ht="16" x14ac:dyDescent="0.3">
      <c r="B217" s="25"/>
      <c r="C217" s="25"/>
      <c r="D217" s="25"/>
      <c r="E217" s="25"/>
      <c r="F217" s="26"/>
      <c r="G217" s="65">
        <f>SUM(G215:G216)</f>
        <v>0</v>
      </c>
    </row>
    <row r="218" spans="1:7" ht="16" x14ac:dyDescent="0.3">
      <c r="B218" s="25"/>
      <c r="C218" s="25"/>
      <c r="D218" s="25"/>
      <c r="E218" s="25"/>
      <c r="F218" s="26"/>
      <c r="G218" s="41"/>
    </row>
    <row r="219" spans="1:7" ht="16" thickBot="1" x14ac:dyDescent="0.4">
      <c r="B219" s="161"/>
      <c r="C219" s="161"/>
      <c r="D219" s="161"/>
      <c r="E219" s="162"/>
      <c r="F219" s="163" t="s">
        <v>77</v>
      </c>
      <c r="G219" s="129">
        <f>SUM(G19,G28,G33,G37,G41,G46,G53,G58,G62,G66,G70,G74,G78,G87,G94,G101,G108,G115,G122,G129,G136,G143,G150,G157,G164,G171,G178,G185,G190,G196,G202,G208,G212,G217)</f>
        <v>93851.994999999995</v>
      </c>
    </row>
    <row r="220" spans="1:7" ht="16" thickTop="1" x14ac:dyDescent="0.35">
      <c r="B220" s="161"/>
      <c r="C220" s="161"/>
      <c r="D220" s="161"/>
      <c r="E220" s="162"/>
      <c r="F220" s="163"/>
      <c r="G220" s="130"/>
    </row>
    <row r="221" spans="1:7" ht="15.5" x14ac:dyDescent="0.35">
      <c r="B221" s="164"/>
      <c r="C221" s="164"/>
      <c r="D221" s="164"/>
      <c r="E221" s="165"/>
      <c r="F221" s="166" t="s">
        <v>186</v>
      </c>
      <c r="G221" s="131">
        <f>F11-G219</f>
        <v>5.0000000046566129E-3</v>
      </c>
    </row>
    <row r="222" spans="1:7" s="229" customFormat="1" ht="15.5" x14ac:dyDescent="0.35">
      <c r="B222" s="230"/>
      <c r="C222" s="230"/>
      <c r="D222" s="230"/>
      <c r="E222" s="231"/>
      <c r="F222" s="232"/>
      <c r="G222" s="233"/>
    </row>
    <row r="223" spans="1:7" ht="15.5" x14ac:dyDescent="0.3">
      <c r="B223" s="250" t="s">
        <v>182</v>
      </c>
      <c r="C223" s="250"/>
      <c r="D223" s="250"/>
      <c r="E223" s="250"/>
      <c r="F223" s="250"/>
      <c r="G223" s="250"/>
    </row>
    <row r="224" spans="1:7" ht="62.25" customHeight="1" x14ac:dyDescent="0.3">
      <c r="B224" s="249" t="s">
        <v>259</v>
      </c>
      <c r="C224" s="249"/>
      <c r="D224" s="249"/>
      <c r="E224" s="249"/>
      <c r="F224" s="249"/>
      <c r="G224" s="249"/>
    </row>
    <row r="225" spans="2:7" ht="15.5" x14ac:dyDescent="0.35">
      <c r="B225" s="251" t="s">
        <v>183</v>
      </c>
      <c r="C225" s="251"/>
      <c r="D225" s="251"/>
      <c r="E225" s="251"/>
      <c r="F225" s="251"/>
      <c r="G225" s="251"/>
    </row>
    <row r="226" spans="2:7" ht="64.5" customHeight="1" x14ac:dyDescent="0.3">
      <c r="B226" s="249" t="s">
        <v>260</v>
      </c>
      <c r="C226" s="249"/>
      <c r="D226" s="249"/>
      <c r="E226" s="249"/>
      <c r="F226" s="249"/>
      <c r="G226" s="249"/>
    </row>
  </sheetData>
  <sheetProtection formatCells="0" formatRows="0" selectLockedCells="1"/>
  <mergeCells count="12">
    <mergeCell ref="B224:G224"/>
    <mergeCell ref="B226:G226"/>
    <mergeCell ref="B223:G223"/>
    <mergeCell ref="B225:G225"/>
    <mergeCell ref="B1:G1"/>
    <mergeCell ref="B8:E8"/>
    <mergeCell ref="F8:G8"/>
    <mergeCell ref="B2:G6"/>
    <mergeCell ref="B7:G7"/>
    <mergeCell ref="B116:G116"/>
    <mergeCell ref="B172:G172"/>
    <mergeCell ref="B197:G197"/>
  </mergeCells>
  <phoneticPr fontId="1" type="noConversion"/>
  <conditionalFormatting sqref="G11:G14 G16 G19:G21">
    <cfRule type="dataBar" priority="4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conditionalFormatting sqref="G18">
    <cfRule type="dataBar" priority="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{55783EB6-EF4B-4B83-8D3A-DF10E18DDD3F}</x14:id>
        </ext>
      </extLst>
    </cfRule>
  </conditionalFormatting>
  <conditionalFormatting sqref="G17">
    <cfRule type="dataBar" priority="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{9D412FC5-88BF-440C-A7E2-047CEB8BE979}</x14:id>
        </ext>
      </extLst>
    </cfRule>
  </conditionalFormatting>
  <printOptions horizontalCentered="1"/>
  <pageMargins left="1" right="1" top="0.75" bottom="0.75" header="0.5" footer="0.5"/>
  <pageSetup scale="56" fitToHeight="6" orientation="landscape" horizontalDpi="1200" verticalDpi="1200" r:id="rId1"/>
  <headerFooter alignWithMargins="0">
    <oddFooter>Page &amp;P of &amp;N</oddFooter>
  </headerFooter>
  <rowBreaks count="4" manualBreakCount="4">
    <brk id="41" min="1" max="6" man="1"/>
    <brk id="77" min="1" max="6" man="1"/>
    <brk id="129" min="1" max="6" man="1"/>
    <brk id="177" min="1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G11:G14 G16 G19:G21</xm:sqref>
        </x14:conditionalFormatting>
        <x14:conditionalFormatting xmlns:xm="http://schemas.microsoft.com/office/excel/2006/main">
          <x14:cfRule type="dataBar" id="{55783EB6-EF4B-4B83-8D3A-DF10E18DDD3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G18</xm:sqref>
        </x14:conditionalFormatting>
        <x14:conditionalFormatting xmlns:xm="http://schemas.microsoft.com/office/excel/2006/main">
          <x14:cfRule type="dataBar" id="{9D412FC5-88BF-440C-A7E2-047CEB8BE979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V249"/>
  <sheetViews>
    <sheetView showGridLines="0" tabSelected="1" zoomScaleNormal="100" zoomScaleSheetLayoutView="75" workbookViewId="0">
      <selection activeCell="B249" sqref="B249:G249"/>
    </sheetView>
  </sheetViews>
  <sheetFormatPr defaultColWidth="9" defaultRowHeight="13" x14ac:dyDescent="0.3"/>
  <cols>
    <col min="1" max="1" width="5.33203125" style="1" bestFit="1" customWidth="1"/>
    <col min="2" max="2" width="12.58203125" style="1" customWidth="1"/>
    <col min="3" max="3" width="34.33203125" style="1" customWidth="1"/>
    <col min="4" max="4" width="12.58203125" style="1" customWidth="1"/>
    <col min="5" max="5" width="27.25" style="2" customWidth="1"/>
    <col min="6" max="6" width="16.58203125" style="1" customWidth="1"/>
    <col min="7" max="7" width="16.58203125" style="83" customWidth="1"/>
    <col min="8" max="16384" width="9" style="1"/>
  </cols>
  <sheetData>
    <row r="1" spans="1:8" s="6" customFormat="1" ht="18" customHeight="1" x14ac:dyDescent="0.35">
      <c r="A1" s="5"/>
      <c r="B1" s="290" t="s">
        <v>91</v>
      </c>
      <c r="C1" s="291"/>
      <c r="D1" s="291"/>
      <c r="E1" s="291"/>
      <c r="F1" s="291"/>
      <c r="G1" s="292"/>
    </row>
    <row r="2" spans="1:8" s="6" customFormat="1" ht="18" customHeight="1" x14ac:dyDescent="0.35">
      <c r="A2" s="5"/>
      <c r="B2" s="290"/>
      <c r="C2" s="291"/>
      <c r="D2" s="291"/>
      <c r="E2" s="291"/>
      <c r="F2" s="291"/>
      <c r="G2" s="292"/>
    </row>
    <row r="3" spans="1:8" s="6" customFormat="1" ht="18" customHeight="1" x14ac:dyDescent="0.35">
      <c r="A3" s="5"/>
      <c r="B3" s="290"/>
      <c r="C3" s="291"/>
      <c r="D3" s="291"/>
      <c r="E3" s="291"/>
      <c r="F3" s="291"/>
      <c r="G3" s="292"/>
    </row>
    <row r="4" spans="1:8" s="6" customFormat="1" ht="45.75" customHeight="1" x14ac:dyDescent="0.35">
      <c r="A4" s="5"/>
      <c r="B4" s="290"/>
      <c r="C4" s="291"/>
      <c r="D4" s="291"/>
      <c r="E4" s="291"/>
      <c r="F4" s="291"/>
      <c r="G4" s="292"/>
    </row>
    <row r="5" spans="1:8" s="6" customFormat="1" ht="16" customHeight="1" x14ac:dyDescent="0.35">
      <c r="A5" s="5"/>
      <c r="B5" s="290"/>
      <c r="C5" s="291"/>
      <c r="D5" s="291"/>
      <c r="E5" s="291"/>
      <c r="F5" s="291"/>
      <c r="G5" s="292"/>
    </row>
    <row r="6" spans="1:8" s="6" customFormat="1" ht="12" customHeight="1" x14ac:dyDescent="0.35">
      <c r="A6" s="5"/>
      <c r="B6" s="294"/>
      <c r="C6" s="295"/>
      <c r="D6" s="295"/>
      <c r="E6" s="295"/>
      <c r="F6" s="296"/>
      <c r="G6" s="297"/>
    </row>
    <row r="7" spans="1:8" s="6" customFormat="1" ht="25" customHeight="1" x14ac:dyDescent="0.45">
      <c r="A7" s="5"/>
      <c r="B7" s="188" t="s">
        <v>121</v>
      </c>
      <c r="C7" s="189" t="s">
        <v>188</v>
      </c>
      <c r="D7" s="190"/>
      <c r="E7" s="190"/>
      <c r="F7" s="190"/>
      <c r="G7" s="191"/>
    </row>
    <row r="8" spans="1:8" ht="18.5" x14ac:dyDescent="0.35">
      <c r="A8" s="4"/>
      <c r="B8" s="192"/>
      <c r="C8" s="193"/>
      <c r="D8" s="194"/>
      <c r="E8" s="195"/>
      <c r="F8" s="197" t="s">
        <v>111</v>
      </c>
      <c r="G8" s="196" t="s">
        <v>112</v>
      </c>
    </row>
    <row r="9" spans="1:8" ht="19" customHeight="1" x14ac:dyDescent="0.35">
      <c r="B9" s="53" t="s">
        <v>77</v>
      </c>
      <c r="C9" s="54"/>
      <c r="D9" s="55"/>
      <c r="E9" s="35"/>
      <c r="F9" s="36">
        <v>3200</v>
      </c>
      <c r="G9" s="198">
        <f>G243</f>
        <v>3200</v>
      </c>
    </row>
    <row r="10" spans="1:8" ht="16" customHeight="1" x14ac:dyDescent="0.3">
      <c r="B10" s="72" t="s">
        <v>84</v>
      </c>
      <c r="C10" s="73"/>
      <c r="D10" s="73"/>
      <c r="E10" s="73"/>
      <c r="F10" s="73"/>
      <c r="G10" s="84"/>
    </row>
    <row r="11" spans="1:8" ht="20.149999999999999" customHeight="1" x14ac:dyDescent="0.3">
      <c r="B11" s="46" t="s">
        <v>7</v>
      </c>
      <c r="C11" s="47" t="s">
        <v>53</v>
      </c>
      <c r="D11" s="293" t="s">
        <v>54</v>
      </c>
      <c r="E11" s="293"/>
      <c r="F11" s="47" t="s">
        <v>55</v>
      </c>
      <c r="G11" s="99" t="s">
        <v>52</v>
      </c>
    </row>
    <row r="12" spans="1:8" ht="16" customHeight="1" x14ac:dyDescent="0.3">
      <c r="B12" s="187" t="s">
        <v>51</v>
      </c>
      <c r="C12" s="228"/>
      <c r="D12" s="288"/>
      <c r="E12" s="289"/>
      <c r="F12" s="227"/>
      <c r="G12" s="116"/>
      <c r="H12" s="1" t="s">
        <v>100</v>
      </c>
    </row>
    <row r="13" spans="1:8" ht="16" customHeight="1" x14ac:dyDescent="0.3">
      <c r="B13" s="187" t="s">
        <v>51</v>
      </c>
      <c r="C13" s="114"/>
      <c r="D13" s="288"/>
      <c r="E13" s="289"/>
      <c r="F13" s="227"/>
      <c r="G13" s="116"/>
      <c r="H13" s="1" t="s">
        <v>100</v>
      </c>
    </row>
    <row r="14" spans="1:8" ht="16" customHeight="1" x14ac:dyDescent="0.3">
      <c r="B14" s="187" t="s">
        <v>51</v>
      </c>
      <c r="C14" s="114"/>
      <c r="D14" s="288"/>
      <c r="E14" s="289"/>
      <c r="F14" s="227"/>
      <c r="G14" s="116"/>
      <c r="H14" s="1" t="s">
        <v>100</v>
      </c>
    </row>
    <row r="15" spans="1:8" ht="16" customHeight="1" x14ac:dyDescent="0.3">
      <c r="B15" s="187" t="s">
        <v>51</v>
      </c>
      <c r="C15" s="114"/>
      <c r="D15" s="299"/>
      <c r="E15" s="301"/>
      <c r="F15" s="227"/>
      <c r="G15" s="116"/>
      <c r="H15" s="1" t="s">
        <v>100</v>
      </c>
    </row>
    <row r="16" spans="1:8" ht="16" customHeight="1" x14ac:dyDescent="0.3">
      <c r="B16" s="187" t="s">
        <v>51</v>
      </c>
      <c r="C16" s="114"/>
      <c r="D16" s="288"/>
      <c r="E16" s="289"/>
      <c r="F16" s="227"/>
      <c r="G16" s="116"/>
      <c r="H16" s="1" t="s">
        <v>100</v>
      </c>
    </row>
    <row r="17" spans="2:10" ht="16" customHeight="1" x14ac:dyDescent="0.3">
      <c r="B17" s="187" t="s">
        <v>51</v>
      </c>
      <c r="C17" s="114"/>
      <c r="D17" s="288"/>
      <c r="E17" s="289"/>
      <c r="F17" s="227"/>
      <c r="G17" s="116"/>
      <c r="H17" s="1" t="s">
        <v>100</v>
      </c>
    </row>
    <row r="18" spans="2:10" ht="16" customHeight="1" x14ac:dyDescent="0.35">
      <c r="B18" s="48"/>
      <c r="C18" s="13"/>
      <c r="D18" s="13"/>
      <c r="E18" s="14"/>
      <c r="F18" s="14"/>
      <c r="G18" s="49">
        <f>SUM(G12:G17)</f>
        <v>0</v>
      </c>
    </row>
    <row r="19" spans="2:10" ht="16" customHeight="1" x14ac:dyDescent="0.3">
      <c r="B19" s="72" t="s">
        <v>81</v>
      </c>
      <c r="C19" s="73"/>
      <c r="D19" s="73"/>
      <c r="E19" s="73"/>
      <c r="F19" s="73"/>
      <c r="G19" s="84"/>
    </row>
    <row r="20" spans="2:10" ht="16" customHeight="1" x14ac:dyDescent="0.3">
      <c r="B20" s="46" t="s">
        <v>7</v>
      </c>
      <c r="C20" s="47" t="s">
        <v>101</v>
      </c>
      <c r="D20" s="293" t="s">
        <v>60</v>
      </c>
      <c r="E20" s="298"/>
      <c r="F20" s="298"/>
      <c r="G20" s="99" t="s">
        <v>52</v>
      </c>
    </row>
    <row r="21" spans="2:10" ht="30" customHeight="1" x14ac:dyDescent="0.3">
      <c r="B21" s="115" t="s">
        <v>49</v>
      </c>
      <c r="C21" s="243" t="s">
        <v>225</v>
      </c>
      <c r="D21" s="306" t="s">
        <v>226</v>
      </c>
      <c r="E21" s="307"/>
      <c r="F21" s="308"/>
      <c r="G21" s="116">
        <v>506</v>
      </c>
      <c r="H21" s="1" t="s">
        <v>102</v>
      </c>
    </row>
    <row r="22" spans="2:10" ht="16" customHeight="1" x14ac:dyDescent="0.3">
      <c r="B22" s="115" t="s">
        <v>49</v>
      </c>
      <c r="C22" s="114" t="s">
        <v>218</v>
      </c>
      <c r="D22" s="288" t="s">
        <v>198</v>
      </c>
      <c r="E22" s="302"/>
      <c r="F22" s="289"/>
      <c r="G22" s="116">
        <v>603</v>
      </c>
      <c r="H22" s="1" t="s">
        <v>102</v>
      </c>
    </row>
    <row r="23" spans="2:10" ht="16" customHeight="1" x14ac:dyDescent="0.3">
      <c r="B23" s="115" t="s">
        <v>49</v>
      </c>
      <c r="C23" s="114" t="s">
        <v>223</v>
      </c>
      <c r="D23" s="288" t="s">
        <v>222</v>
      </c>
      <c r="E23" s="302"/>
      <c r="F23" s="289"/>
      <c r="G23" s="116">
        <v>200</v>
      </c>
      <c r="H23" s="1" t="s">
        <v>102</v>
      </c>
    </row>
    <row r="24" spans="2:10" ht="16" customHeight="1" x14ac:dyDescent="0.3">
      <c r="B24" s="115" t="s">
        <v>49</v>
      </c>
      <c r="C24" s="114"/>
      <c r="D24" s="288"/>
      <c r="E24" s="302"/>
      <c r="F24" s="289"/>
      <c r="G24" s="116"/>
      <c r="H24" s="1" t="s">
        <v>102</v>
      </c>
    </row>
    <row r="25" spans="2:10" ht="16" customHeight="1" x14ac:dyDescent="0.3">
      <c r="B25" s="115" t="s">
        <v>49</v>
      </c>
      <c r="C25" s="76"/>
      <c r="D25" s="288"/>
      <c r="E25" s="302"/>
      <c r="F25" s="289"/>
      <c r="G25" s="116"/>
      <c r="H25" s="1" t="s">
        <v>102</v>
      </c>
    </row>
    <row r="26" spans="2:10" ht="16" customHeight="1" x14ac:dyDescent="0.3">
      <c r="B26" s="115" t="s">
        <v>82</v>
      </c>
      <c r="C26" s="114" t="s">
        <v>227</v>
      </c>
      <c r="D26" s="303" t="s">
        <v>153</v>
      </c>
      <c r="E26" s="304"/>
      <c r="F26" s="305"/>
      <c r="G26" s="116">
        <v>300</v>
      </c>
      <c r="H26" s="1" t="s">
        <v>102</v>
      </c>
    </row>
    <row r="27" spans="2:10" ht="16" customHeight="1" x14ac:dyDescent="0.3">
      <c r="B27" s="48"/>
      <c r="C27" s="13"/>
      <c r="D27" s="13"/>
      <c r="E27" s="14"/>
      <c r="F27" s="14"/>
      <c r="G27" s="50">
        <f>SUM(G21:G26)</f>
        <v>1609</v>
      </c>
    </row>
    <row r="28" spans="2:10" ht="16" customHeight="1" x14ac:dyDescent="0.3">
      <c r="B28" s="72" t="s">
        <v>61</v>
      </c>
      <c r="C28" s="73"/>
      <c r="D28" s="73"/>
      <c r="E28" s="73"/>
      <c r="F28" s="73"/>
      <c r="G28" s="84"/>
    </row>
    <row r="29" spans="2:10" ht="16" customHeight="1" x14ac:dyDescent="0.3">
      <c r="B29" s="46" t="s">
        <v>7</v>
      </c>
      <c r="C29" s="47" t="s">
        <v>59</v>
      </c>
      <c r="D29" s="293" t="s">
        <v>76</v>
      </c>
      <c r="E29" s="298"/>
      <c r="F29" s="298"/>
      <c r="G29" s="99" t="s">
        <v>52</v>
      </c>
      <c r="J29" s="76"/>
    </row>
    <row r="30" spans="2:10" ht="14.5" x14ac:dyDescent="0.3">
      <c r="B30" s="115" t="s">
        <v>62</v>
      </c>
      <c r="C30" s="114" t="s">
        <v>228</v>
      </c>
      <c r="D30" s="299"/>
      <c r="E30" s="300"/>
      <c r="F30" s="301"/>
      <c r="G30" s="116">
        <v>691</v>
      </c>
      <c r="H30" s="1" t="s">
        <v>100</v>
      </c>
    </row>
    <row r="31" spans="2:10" ht="16" customHeight="1" x14ac:dyDescent="0.3">
      <c r="B31" s="115" t="s">
        <v>62</v>
      </c>
      <c r="C31" s="114"/>
      <c r="D31" s="299"/>
      <c r="E31" s="300"/>
      <c r="F31" s="301"/>
      <c r="G31" s="116"/>
      <c r="H31" s="1" t="s">
        <v>100</v>
      </c>
    </row>
    <row r="32" spans="2:10" ht="16" customHeight="1" x14ac:dyDescent="0.3">
      <c r="B32" s="115" t="s">
        <v>62</v>
      </c>
      <c r="C32" s="114"/>
      <c r="D32" s="299"/>
      <c r="E32" s="300"/>
      <c r="F32" s="301"/>
      <c r="G32" s="116"/>
      <c r="H32" s="1" t="s">
        <v>100</v>
      </c>
    </row>
    <row r="33" spans="1:22" ht="16" customHeight="1" x14ac:dyDescent="0.3">
      <c r="B33" s="115" t="s">
        <v>62</v>
      </c>
      <c r="C33" s="114"/>
      <c r="D33" s="299"/>
      <c r="E33" s="300"/>
      <c r="F33" s="301"/>
      <c r="G33" s="116"/>
      <c r="H33" s="1" t="s">
        <v>100</v>
      </c>
    </row>
    <row r="34" spans="1:22" ht="16" customHeight="1" x14ac:dyDescent="0.3">
      <c r="B34" s="115" t="s">
        <v>62</v>
      </c>
      <c r="C34" s="114"/>
      <c r="D34" s="299"/>
      <c r="E34" s="300"/>
      <c r="F34" s="301"/>
      <c r="G34" s="116"/>
      <c r="H34" s="1" t="s">
        <v>100</v>
      </c>
    </row>
    <row r="35" spans="1:22" ht="16" customHeight="1" x14ac:dyDescent="0.3">
      <c r="B35" s="48"/>
      <c r="C35" s="13"/>
      <c r="D35" s="13"/>
      <c r="E35" s="14"/>
      <c r="F35" s="14"/>
      <c r="G35" s="50">
        <f>SUM(G30:G34)</f>
        <v>691</v>
      </c>
    </row>
    <row r="36" spans="1:22" s="44" customFormat="1" ht="16" customHeight="1" x14ac:dyDescent="0.35">
      <c r="B36" s="72" t="s">
        <v>125</v>
      </c>
      <c r="C36" s="73"/>
      <c r="D36" s="73"/>
      <c r="E36" s="73"/>
      <c r="F36" s="73"/>
      <c r="G36" s="84"/>
    </row>
    <row r="37" spans="1:22" s="17" customFormat="1" ht="16" customHeight="1" x14ac:dyDescent="0.35">
      <c r="B37" s="51" t="s">
        <v>93</v>
      </c>
      <c r="C37" s="181" t="s">
        <v>204</v>
      </c>
      <c r="D37" s="52" t="s">
        <v>92</v>
      </c>
      <c r="E37" s="314">
        <v>44075</v>
      </c>
      <c r="F37" s="278"/>
      <c r="G37" s="279"/>
    </row>
    <row r="38" spans="1:22" ht="40" customHeight="1" x14ac:dyDescent="0.3">
      <c r="A38" s="45"/>
      <c r="B38" s="100" t="s">
        <v>7</v>
      </c>
      <c r="C38" s="100" t="s">
        <v>41</v>
      </c>
      <c r="D38" s="100" t="s">
        <v>42</v>
      </c>
      <c r="E38" s="101" t="s">
        <v>83</v>
      </c>
      <c r="F38" s="100" t="s">
        <v>45</v>
      </c>
      <c r="G38" s="102" t="s">
        <v>0</v>
      </c>
      <c r="L38" s="34"/>
    </row>
    <row r="39" spans="1:22" ht="16" customHeight="1" x14ac:dyDescent="0.3">
      <c r="A39" s="15"/>
      <c r="B39" s="30" t="s">
        <v>75</v>
      </c>
      <c r="C39" s="27" t="s">
        <v>78</v>
      </c>
      <c r="D39" s="28">
        <v>8.56</v>
      </c>
      <c r="E39" s="135">
        <v>0</v>
      </c>
      <c r="F39" s="135">
        <v>0</v>
      </c>
      <c r="G39" s="85">
        <f>D39*E39*F39</f>
        <v>0</v>
      </c>
    </row>
    <row r="40" spans="1:22" ht="16" customHeight="1" x14ac:dyDescent="0.3">
      <c r="A40" s="15"/>
      <c r="B40" s="30" t="s">
        <v>75</v>
      </c>
      <c r="C40" s="27" t="s">
        <v>79</v>
      </c>
      <c r="D40" s="28">
        <v>10</v>
      </c>
      <c r="E40" s="135">
        <v>0</v>
      </c>
      <c r="F40" s="135">
        <v>0</v>
      </c>
      <c r="G40" s="85">
        <f>D40*E40*F40</f>
        <v>0</v>
      </c>
      <c r="I40" s="34"/>
    </row>
    <row r="41" spans="1:22" ht="16" customHeight="1" x14ac:dyDescent="0.3">
      <c r="A41" s="15"/>
      <c r="B41" s="30" t="s">
        <v>36</v>
      </c>
      <c r="C41" s="27" t="s">
        <v>80</v>
      </c>
      <c r="D41" s="273"/>
      <c r="E41" s="274"/>
      <c r="F41" s="40"/>
      <c r="G41" s="85">
        <f>SUM(G39:G40)*0.1735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6" customHeight="1" x14ac:dyDescent="0.35">
      <c r="A42" s="15"/>
      <c r="B42" s="31" t="s">
        <v>44</v>
      </c>
      <c r="C42" s="11" t="s">
        <v>43</v>
      </c>
      <c r="D42" s="273"/>
      <c r="E42" s="274"/>
      <c r="F42" s="39"/>
      <c r="G42" s="3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6" customHeight="1" x14ac:dyDescent="0.35">
      <c r="A43" s="15"/>
      <c r="B43" s="31" t="s">
        <v>56</v>
      </c>
      <c r="C43" s="11" t="s">
        <v>119</v>
      </c>
      <c r="D43" s="285" t="s">
        <v>120</v>
      </c>
      <c r="E43" s="286"/>
      <c r="F43" s="287"/>
      <c r="G43" s="38"/>
      <c r="H43" s="1" t="s">
        <v>181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6" customHeight="1" x14ac:dyDescent="0.35">
      <c r="A44" s="15"/>
      <c r="B44" s="31" t="s">
        <v>46</v>
      </c>
      <c r="C44" s="11" t="s">
        <v>1</v>
      </c>
      <c r="D44" s="283" t="s">
        <v>47</v>
      </c>
      <c r="E44" s="284"/>
      <c r="F44" s="226"/>
      <c r="G44" s="38"/>
      <c r="H44" s="1" t="s">
        <v>98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6" customHeight="1" x14ac:dyDescent="0.35">
      <c r="A45" s="15"/>
      <c r="B45" s="31" t="s">
        <v>46</v>
      </c>
      <c r="C45" s="11" t="s">
        <v>155</v>
      </c>
      <c r="D45" s="268"/>
      <c r="E45" s="276"/>
      <c r="F45" s="225"/>
      <c r="G45" s="3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0" customHeight="1" x14ac:dyDescent="0.35">
      <c r="A46" s="15"/>
      <c r="B46" s="29" t="s">
        <v>57</v>
      </c>
      <c r="C46" s="18" t="s">
        <v>96</v>
      </c>
      <c r="D46" s="282" t="s">
        <v>117</v>
      </c>
      <c r="E46" s="281"/>
      <c r="F46" s="225"/>
      <c r="G46" s="38"/>
      <c r="H46" s="1" t="s">
        <v>48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0" customHeight="1" x14ac:dyDescent="0.35">
      <c r="A47" s="15"/>
      <c r="B47" s="30" t="s">
        <v>64</v>
      </c>
      <c r="C47" s="16" t="s">
        <v>65</v>
      </c>
      <c r="D47" s="282" t="s">
        <v>117</v>
      </c>
      <c r="E47" s="281"/>
      <c r="F47" s="225"/>
      <c r="G47" s="38"/>
      <c r="H47" s="1" t="s">
        <v>58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6" customHeight="1" x14ac:dyDescent="0.35">
      <c r="A48" s="15"/>
      <c r="B48" s="31" t="s">
        <v>49</v>
      </c>
      <c r="C48" s="11" t="s">
        <v>154</v>
      </c>
      <c r="D48" s="280" t="s">
        <v>193</v>
      </c>
      <c r="E48" s="281"/>
      <c r="F48" s="225"/>
      <c r="G48" s="38">
        <v>50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6" customHeight="1" x14ac:dyDescent="0.35">
      <c r="A49" s="15"/>
      <c r="B49" s="31" t="s">
        <v>49</v>
      </c>
      <c r="C49" s="11" t="s">
        <v>95</v>
      </c>
      <c r="D49" s="280" t="s">
        <v>255</v>
      </c>
      <c r="E49" s="281"/>
      <c r="F49" s="225"/>
      <c r="G49" s="38">
        <v>50</v>
      </c>
      <c r="H49" s="1" t="s">
        <v>94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6" customHeight="1" x14ac:dyDescent="0.35">
      <c r="A50" s="15"/>
      <c r="B50" s="31" t="s">
        <v>46</v>
      </c>
      <c r="C50" s="11" t="s">
        <v>50</v>
      </c>
      <c r="D50" s="280" t="s">
        <v>195</v>
      </c>
      <c r="E50" s="281"/>
      <c r="F50" s="225"/>
      <c r="G50" s="38">
        <v>50</v>
      </c>
      <c r="H50" s="1" t="s">
        <v>94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4.5" x14ac:dyDescent="0.35">
      <c r="A51" s="7"/>
      <c r="B51" s="53"/>
      <c r="C51" s="54"/>
      <c r="D51" s="55"/>
      <c r="E51" s="35"/>
      <c r="F51" s="36"/>
      <c r="G51" s="86">
        <f>SUM(G39:G50)</f>
        <v>150</v>
      </c>
    </row>
    <row r="52" spans="1:22" ht="14.5" x14ac:dyDescent="0.35">
      <c r="A52" s="7"/>
      <c r="B52" s="53"/>
      <c r="C52" s="54"/>
      <c r="D52" s="55"/>
      <c r="E52" s="35"/>
      <c r="F52" s="36"/>
      <c r="G52" s="86"/>
    </row>
    <row r="53" spans="1:22" ht="16" customHeight="1" x14ac:dyDescent="0.3">
      <c r="B53" s="72" t="s">
        <v>126</v>
      </c>
      <c r="C53" s="73"/>
      <c r="D53" s="73"/>
      <c r="E53" s="73"/>
      <c r="F53" s="73"/>
      <c r="G53" s="84"/>
    </row>
    <row r="54" spans="1:22" s="17" customFormat="1" ht="16" customHeight="1" x14ac:dyDescent="0.35">
      <c r="B54" s="51" t="s">
        <v>93</v>
      </c>
      <c r="C54" s="181" t="s">
        <v>189</v>
      </c>
      <c r="D54" s="52" t="s">
        <v>92</v>
      </c>
      <c r="E54" s="314">
        <v>44105</v>
      </c>
      <c r="F54" s="278"/>
      <c r="G54" s="279"/>
    </row>
    <row r="55" spans="1:22" ht="40" customHeight="1" x14ac:dyDescent="0.3">
      <c r="A55" s="45"/>
      <c r="B55" s="100" t="s">
        <v>7</v>
      </c>
      <c r="C55" s="100" t="s">
        <v>41</v>
      </c>
      <c r="D55" s="100" t="s">
        <v>42</v>
      </c>
      <c r="E55" s="101" t="s">
        <v>83</v>
      </c>
      <c r="F55" s="100" t="s">
        <v>45</v>
      </c>
      <c r="G55" s="102" t="s">
        <v>0</v>
      </c>
    </row>
    <row r="56" spans="1:22" ht="16" customHeight="1" x14ac:dyDescent="0.3">
      <c r="A56" s="15"/>
      <c r="B56" s="30" t="s">
        <v>75</v>
      </c>
      <c r="C56" s="27" t="s">
        <v>78</v>
      </c>
      <c r="D56" s="28">
        <v>8.56</v>
      </c>
      <c r="E56" s="135">
        <v>0</v>
      </c>
      <c r="F56" s="135">
        <v>0</v>
      </c>
      <c r="G56" s="85">
        <f>D56*E56*F56</f>
        <v>0</v>
      </c>
    </row>
    <row r="57" spans="1:22" ht="16" customHeight="1" x14ac:dyDescent="0.3">
      <c r="A57" s="15"/>
      <c r="B57" s="30" t="s">
        <v>75</v>
      </c>
      <c r="C57" s="27" t="s">
        <v>79</v>
      </c>
      <c r="D57" s="28">
        <v>10</v>
      </c>
      <c r="E57" s="135">
        <v>0</v>
      </c>
      <c r="F57" s="135">
        <v>0</v>
      </c>
      <c r="G57" s="85">
        <f>D57*E57*F57</f>
        <v>0</v>
      </c>
    </row>
    <row r="58" spans="1:22" ht="16" customHeight="1" x14ac:dyDescent="0.3">
      <c r="A58" s="15"/>
      <c r="B58" s="30" t="s">
        <v>36</v>
      </c>
      <c r="C58" s="27" t="s">
        <v>80</v>
      </c>
      <c r="D58" s="273"/>
      <c r="E58" s="274"/>
      <c r="F58" s="40"/>
      <c r="G58" s="85">
        <f>SUM(G56:G57)*0.1735</f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6" customHeight="1" x14ac:dyDescent="0.35">
      <c r="A59" s="15"/>
      <c r="B59" s="31" t="s">
        <v>44</v>
      </c>
      <c r="C59" s="11" t="s">
        <v>43</v>
      </c>
      <c r="D59" s="273"/>
      <c r="E59" s="274"/>
      <c r="F59" s="39"/>
      <c r="G59" s="3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6" customHeight="1" x14ac:dyDescent="0.35">
      <c r="A60" s="15"/>
      <c r="B60" s="31" t="s">
        <v>56</v>
      </c>
      <c r="C60" s="11" t="s">
        <v>119</v>
      </c>
      <c r="D60" s="270" t="s">
        <v>120</v>
      </c>
      <c r="E60" s="271"/>
      <c r="F60" s="272"/>
      <c r="G60" s="38"/>
      <c r="H60" s="1" t="s">
        <v>181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6" customHeight="1" x14ac:dyDescent="0.35">
      <c r="A61" s="15"/>
      <c r="B61" s="31" t="s">
        <v>46</v>
      </c>
      <c r="C61" s="11" t="s">
        <v>1</v>
      </c>
      <c r="D61" s="275" t="s">
        <v>47</v>
      </c>
      <c r="E61" s="269"/>
      <c r="F61" s="226"/>
      <c r="G61" s="38"/>
      <c r="H61" s="1" t="s">
        <v>98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6" customHeight="1" x14ac:dyDescent="0.35">
      <c r="A62" s="15"/>
      <c r="B62" s="31" t="s">
        <v>46</v>
      </c>
      <c r="C62" s="11" t="s">
        <v>155</v>
      </c>
      <c r="D62" s="268" t="s">
        <v>118</v>
      </c>
      <c r="E62" s="276"/>
      <c r="F62" s="225"/>
      <c r="G62" s="3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0" customHeight="1" x14ac:dyDescent="0.35">
      <c r="A63" s="15"/>
      <c r="B63" s="32" t="s">
        <v>57</v>
      </c>
      <c r="C63" s="16" t="s">
        <v>96</v>
      </c>
      <c r="D63" s="277" t="s">
        <v>117</v>
      </c>
      <c r="E63" s="269"/>
      <c r="F63" s="225"/>
      <c r="G63" s="38"/>
      <c r="H63" s="1" t="s">
        <v>48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45" customHeight="1" x14ac:dyDescent="0.35">
      <c r="A64" s="15"/>
      <c r="B64" s="29" t="s">
        <v>63</v>
      </c>
      <c r="C64" s="16" t="s">
        <v>65</v>
      </c>
      <c r="D64" s="277" t="s">
        <v>117</v>
      </c>
      <c r="E64" s="269"/>
      <c r="F64" s="225"/>
      <c r="G64" s="38"/>
      <c r="H64" s="1" t="s">
        <v>58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6" customHeight="1" x14ac:dyDescent="0.35">
      <c r="A65" s="15"/>
      <c r="B65" s="31" t="s">
        <v>49</v>
      </c>
      <c r="C65" s="11" t="s">
        <v>154</v>
      </c>
      <c r="D65" s="268" t="s">
        <v>194</v>
      </c>
      <c r="E65" s="269"/>
      <c r="F65" s="225"/>
      <c r="G65" s="38">
        <v>50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6" customHeight="1" x14ac:dyDescent="0.35">
      <c r="A66" s="15"/>
      <c r="B66" s="31" t="s">
        <v>49</v>
      </c>
      <c r="C66" s="11" t="s">
        <v>95</v>
      </c>
      <c r="D66" s="280" t="s">
        <v>200</v>
      </c>
      <c r="E66" s="281"/>
      <c r="F66" s="225"/>
      <c r="G66" s="38">
        <v>100</v>
      </c>
      <c r="H66" s="1" t="s">
        <v>94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6" customHeight="1" x14ac:dyDescent="0.35">
      <c r="A67" s="15"/>
      <c r="B67" s="31" t="s">
        <v>46</v>
      </c>
      <c r="C67" s="11" t="s">
        <v>50</v>
      </c>
      <c r="D67" s="268" t="s">
        <v>195</v>
      </c>
      <c r="E67" s="269"/>
      <c r="F67" s="225"/>
      <c r="G67" s="38">
        <v>75</v>
      </c>
      <c r="H67" s="1" t="s">
        <v>94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6" customHeight="1" x14ac:dyDescent="0.35">
      <c r="A68" s="7"/>
      <c r="B68" s="53"/>
      <c r="C68" s="54"/>
      <c r="D68" s="55"/>
      <c r="E68" s="35"/>
      <c r="F68" s="36"/>
      <c r="G68" s="86">
        <f>SUM(G56:G67)</f>
        <v>225</v>
      </c>
    </row>
    <row r="69" spans="1:22" ht="16" customHeight="1" x14ac:dyDescent="0.35">
      <c r="A69" s="7"/>
      <c r="B69" s="53"/>
      <c r="C69" s="54"/>
      <c r="D69" s="55"/>
      <c r="E69" s="35"/>
      <c r="F69" s="36"/>
      <c r="G69" s="86"/>
    </row>
    <row r="70" spans="1:22" ht="16" customHeight="1" x14ac:dyDescent="0.3">
      <c r="B70" s="72" t="s">
        <v>127</v>
      </c>
      <c r="C70" s="73"/>
      <c r="D70" s="73"/>
      <c r="E70" s="73"/>
      <c r="F70" s="73"/>
      <c r="G70" s="84"/>
    </row>
    <row r="71" spans="1:22" s="17" customFormat="1" ht="16" customHeight="1" x14ac:dyDescent="0.35">
      <c r="B71" s="51" t="s">
        <v>93</v>
      </c>
      <c r="C71" s="181" t="s">
        <v>190</v>
      </c>
      <c r="D71" s="52" t="s">
        <v>92</v>
      </c>
      <c r="E71" s="314">
        <v>44197</v>
      </c>
      <c r="F71" s="278"/>
      <c r="G71" s="279"/>
    </row>
    <row r="72" spans="1:22" ht="40" customHeight="1" x14ac:dyDescent="0.3">
      <c r="A72" s="45"/>
      <c r="B72" s="100" t="s">
        <v>7</v>
      </c>
      <c r="C72" s="100" t="s">
        <v>41</v>
      </c>
      <c r="D72" s="100" t="s">
        <v>42</v>
      </c>
      <c r="E72" s="101" t="s">
        <v>83</v>
      </c>
      <c r="F72" s="100" t="s">
        <v>45</v>
      </c>
      <c r="G72" s="102" t="s">
        <v>0</v>
      </c>
    </row>
    <row r="73" spans="1:22" ht="16" customHeight="1" x14ac:dyDescent="0.3">
      <c r="A73" s="15"/>
      <c r="B73" s="30" t="s">
        <v>75</v>
      </c>
      <c r="C73" s="27" t="s">
        <v>78</v>
      </c>
      <c r="D73" s="28">
        <v>8.56</v>
      </c>
      <c r="E73" s="135">
        <v>0</v>
      </c>
      <c r="F73" s="135">
        <v>0</v>
      </c>
      <c r="G73" s="85">
        <f>D73*E73*F73</f>
        <v>0</v>
      </c>
    </row>
    <row r="74" spans="1:22" ht="16" customHeight="1" x14ac:dyDescent="0.3">
      <c r="A74" s="15"/>
      <c r="B74" s="30" t="s">
        <v>75</v>
      </c>
      <c r="C74" s="27" t="s">
        <v>79</v>
      </c>
      <c r="D74" s="28">
        <v>10</v>
      </c>
      <c r="E74" s="135">
        <v>0</v>
      </c>
      <c r="F74" s="135">
        <v>0</v>
      </c>
      <c r="G74" s="85">
        <f>D74*E74*F74</f>
        <v>0</v>
      </c>
    </row>
    <row r="75" spans="1:22" ht="16" customHeight="1" x14ac:dyDescent="0.3">
      <c r="A75" s="15"/>
      <c r="B75" s="30" t="s">
        <v>36</v>
      </c>
      <c r="C75" s="27" t="s">
        <v>80</v>
      </c>
      <c r="D75" s="273"/>
      <c r="E75" s="274"/>
      <c r="F75" s="40"/>
      <c r="G75" s="85">
        <f>SUM(G73:G74)*0.1735</f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6" customHeight="1" x14ac:dyDescent="0.35">
      <c r="A76" s="15"/>
      <c r="B76" s="31" t="s">
        <v>44</v>
      </c>
      <c r="C76" s="11" t="s">
        <v>43</v>
      </c>
      <c r="D76" s="273"/>
      <c r="E76" s="274"/>
      <c r="F76" s="39"/>
      <c r="G76" s="3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6" customHeight="1" x14ac:dyDescent="0.35">
      <c r="A77" s="15"/>
      <c r="B77" s="31" t="s">
        <v>56</v>
      </c>
      <c r="C77" s="11" t="s">
        <v>119</v>
      </c>
      <c r="D77" s="270" t="s">
        <v>120</v>
      </c>
      <c r="E77" s="271"/>
      <c r="F77" s="272"/>
      <c r="G77" s="38"/>
      <c r="H77" s="1" t="s">
        <v>181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6" customHeight="1" x14ac:dyDescent="0.35">
      <c r="A78" s="15"/>
      <c r="B78" s="31" t="s">
        <v>46</v>
      </c>
      <c r="C78" s="11" t="s">
        <v>1</v>
      </c>
      <c r="D78" s="275" t="s">
        <v>47</v>
      </c>
      <c r="E78" s="269"/>
      <c r="F78" s="226"/>
      <c r="G78" s="38"/>
      <c r="H78" s="1" t="s">
        <v>98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6" customHeight="1" x14ac:dyDescent="0.35">
      <c r="A79" s="15"/>
      <c r="B79" s="31" t="s">
        <v>46</v>
      </c>
      <c r="C79" s="11" t="s">
        <v>155</v>
      </c>
      <c r="D79" s="268" t="s">
        <v>118</v>
      </c>
      <c r="E79" s="276"/>
      <c r="F79" s="225"/>
      <c r="G79" s="3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0" customHeight="1" x14ac:dyDescent="0.35">
      <c r="A80" s="15"/>
      <c r="B80" s="30" t="s">
        <v>57</v>
      </c>
      <c r="C80" s="16" t="s">
        <v>96</v>
      </c>
      <c r="D80" s="277" t="s">
        <v>117</v>
      </c>
      <c r="E80" s="269"/>
      <c r="F80" s="225"/>
      <c r="G80" s="38"/>
      <c r="H80" s="1" t="s">
        <v>48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0" customHeight="1" x14ac:dyDescent="0.35">
      <c r="A81" s="15"/>
      <c r="B81" s="30" t="s">
        <v>64</v>
      </c>
      <c r="C81" s="16" t="s">
        <v>65</v>
      </c>
      <c r="D81" s="277" t="s">
        <v>117</v>
      </c>
      <c r="E81" s="269"/>
      <c r="F81" s="225"/>
      <c r="G81" s="38"/>
      <c r="H81" s="1" t="s">
        <v>58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6" customHeight="1" x14ac:dyDescent="0.35">
      <c r="A82" s="15"/>
      <c r="B82" s="31" t="s">
        <v>49</v>
      </c>
      <c r="C82" s="11" t="s">
        <v>154</v>
      </c>
      <c r="D82" s="268" t="s">
        <v>114</v>
      </c>
      <c r="E82" s="269"/>
      <c r="F82" s="225"/>
      <c r="G82" s="3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6" customHeight="1" x14ac:dyDescent="0.35">
      <c r="A83" s="15"/>
      <c r="B83" s="31" t="s">
        <v>49</v>
      </c>
      <c r="C83" s="11" t="s">
        <v>95</v>
      </c>
      <c r="D83" s="268" t="s">
        <v>253</v>
      </c>
      <c r="E83" s="269"/>
      <c r="F83" s="225"/>
      <c r="G83" s="38">
        <v>25</v>
      </c>
      <c r="H83" s="1" t="s">
        <v>94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6" customHeight="1" x14ac:dyDescent="0.35">
      <c r="A84" s="15"/>
      <c r="B84" s="31" t="s">
        <v>46</v>
      </c>
      <c r="C84" s="11" t="s">
        <v>50</v>
      </c>
      <c r="D84" s="268" t="s">
        <v>197</v>
      </c>
      <c r="E84" s="269"/>
      <c r="F84" s="225"/>
      <c r="G84" s="38">
        <v>25</v>
      </c>
      <c r="H84" s="1" t="s">
        <v>94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6" customHeight="1" x14ac:dyDescent="0.35">
      <c r="A85" s="7"/>
      <c r="B85" s="53"/>
      <c r="C85" s="54"/>
      <c r="D85" s="55"/>
      <c r="E85" s="35"/>
      <c r="F85" s="36"/>
      <c r="G85" s="86">
        <f>SUM(G73:G84)</f>
        <v>50</v>
      </c>
    </row>
    <row r="86" spans="1:22" ht="16" customHeight="1" x14ac:dyDescent="0.35">
      <c r="A86" s="7"/>
      <c r="B86" s="53"/>
      <c r="C86" s="54"/>
      <c r="D86" s="55"/>
      <c r="E86" s="35"/>
      <c r="F86" s="36"/>
      <c r="G86" s="86"/>
    </row>
    <row r="87" spans="1:22" ht="16" customHeight="1" x14ac:dyDescent="0.3">
      <c r="B87" s="72" t="s">
        <v>128</v>
      </c>
      <c r="C87" s="73"/>
      <c r="D87" s="73"/>
      <c r="E87" s="73"/>
      <c r="F87" s="73"/>
      <c r="G87" s="84"/>
    </row>
    <row r="88" spans="1:22" s="17" customFormat="1" ht="16" customHeight="1" x14ac:dyDescent="0.35">
      <c r="B88" s="51" t="s">
        <v>93</v>
      </c>
      <c r="C88" s="181" t="s">
        <v>191</v>
      </c>
      <c r="D88" s="52" t="s">
        <v>92</v>
      </c>
      <c r="E88" s="314">
        <v>44256</v>
      </c>
      <c r="F88" s="278"/>
      <c r="G88" s="279"/>
    </row>
    <row r="89" spans="1:22" ht="40" customHeight="1" x14ac:dyDescent="0.3">
      <c r="A89" s="45"/>
      <c r="B89" s="100" t="s">
        <v>7</v>
      </c>
      <c r="C89" s="100" t="s">
        <v>41</v>
      </c>
      <c r="D89" s="100" t="s">
        <v>42</v>
      </c>
      <c r="E89" s="101" t="s">
        <v>83</v>
      </c>
      <c r="F89" s="100" t="s">
        <v>45</v>
      </c>
      <c r="G89" s="102" t="s">
        <v>0</v>
      </c>
    </row>
    <row r="90" spans="1:22" ht="16" customHeight="1" x14ac:dyDescent="0.3">
      <c r="A90" s="15"/>
      <c r="B90" s="30" t="s">
        <v>75</v>
      </c>
      <c r="C90" s="27" t="s">
        <v>78</v>
      </c>
      <c r="D90" s="28">
        <v>8.56</v>
      </c>
      <c r="E90" s="135">
        <v>0</v>
      </c>
      <c r="F90" s="135">
        <v>0</v>
      </c>
      <c r="G90" s="85">
        <f>D90*E90*F90</f>
        <v>0</v>
      </c>
    </row>
    <row r="91" spans="1:22" ht="16" customHeight="1" x14ac:dyDescent="0.3">
      <c r="A91" s="15"/>
      <c r="B91" s="30" t="s">
        <v>75</v>
      </c>
      <c r="C91" s="27" t="s">
        <v>79</v>
      </c>
      <c r="D91" s="28">
        <v>10</v>
      </c>
      <c r="E91" s="135">
        <v>0</v>
      </c>
      <c r="F91" s="135">
        <v>0</v>
      </c>
      <c r="G91" s="85">
        <f>D91*E91*F91</f>
        <v>0</v>
      </c>
    </row>
    <row r="92" spans="1:22" ht="16" customHeight="1" x14ac:dyDescent="0.3">
      <c r="A92" s="15"/>
      <c r="B92" s="30" t="s">
        <v>36</v>
      </c>
      <c r="C92" s="27" t="s">
        <v>80</v>
      </c>
      <c r="D92" s="273"/>
      <c r="E92" s="274"/>
      <c r="F92" s="40"/>
      <c r="G92" s="85">
        <f>SUM(G90:G91)*0.1735</f>
        <v>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6" customHeight="1" x14ac:dyDescent="0.35">
      <c r="A93" s="15"/>
      <c r="B93" s="31" t="s">
        <v>44</v>
      </c>
      <c r="C93" s="11" t="s">
        <v>43</v>
      </c>
      <c r="D93" s="273"/>
      <c r="E93" s="274"/>
      <c r="F93" s="39"/>
      <c r="G93" s="3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6" customHeight="1" x14ac:dyDescent="0.35">
      <c r="A94" s="15"/>
      <c r="B94" s="31" t="s">
        <v>56</v>
      </c>
      <c r="C94" s="11" t="s">
        <v>119</v>
      </c>
      <c r="D94" s="270" t="s">
        <v>120</v>
      </c>
      <c r="E94" s="271"/>
      <c r="F94" s="272"/>
      <c r="G94" s="38"/>
      <c r="H94" s="1" t="s">
        <v>181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6" customHeight="1" x14ac:dyDescent="0.35">
      <c r="A95" s="15"/>
      <c r="B95" s="31" t="s">
        <v>46</v>
      </c>
      <c r="C95" s="11" t="s">
        <v>1</v>
      </c>
      <c r="D95" s="275" t="s">
        <v>47</v>
      </c>
      <c r="E95" s="269"/>
      <c r="F95" s="226"/>
      <c r="G95" s="38"/>
      <c r="H95" s="1" t="s">
        <v>98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4.5" x14ac:dyDescent="0.35">
      <c r="A96" s="15"/>
      <c r="B96" s="31" t="s">
        <v>46</v>
      </c>
      <c r="C96" s="11" t="s">
        <v>155</v>
      </c>
      <c r="D96" s="268" t="s">
        <v>118</v>
      </c>
      <c r="E96" s="276"/>
      <c r="F96" s="225"/>
      <c r="G96" s="3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0" customHeight="1" x14ac:dyDescent="0.35">
      <c r="A97" s="15"/>
      <c r="B97" s="29" t="s">
        <v>57</v>
      </c>
      <c r="C97" s="16" t="s">
        <v>96</v>
      </c>
      <c r="D97" s="277" t="s">
        <v>117</v>
      </c>
      <c r="E97" s="269"/>
      <c r="F97" s="225"/>
      <c r="G97" s="38"/>
      <c r="H97" s="1" t="s">
        <v>48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0" customHeight="1" x14ac:dyDescent="0.35">
      <c r="A98" s="15"/>
      <c r="B98" s="30" t="s">
        <v>64</v>
      </c>
      <c r="C98" s="16" t="s">
        <v>65</v>
      </c>
      <c r="D98" s="277" t="s">
        <v>117</v>
      </c>
      <c r="E98" s="269"/>
      <c r="F98" s="225"/>
      <c r="G98" s="38"/>
      <c r="H98" s="1" t="s">
        <v>58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6" customHeight="1" x14ac:dyDescent="0.35">
      <c r="A99" s="15"/>
      <c r="B99" s="31" t="s">
        <v>49</v>
      </c>
      <c r="C99" s="11" t="s">
        <v>154</v>
      </c>
      <c r="D99" s="268" t="s">
        <v>114</v>
      </c>
      <c r="E99" s="269"/>
      <c r="F99" s="225"/>
      <c r="G99" s="38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6" customHeight="1" x14ac:dyDescent="0.35">
      <c r="A100" s="15"/>
      <c r="B100" s="31" t="s">
        <v>49</v>
      </c>
      <c r="C100" s="11" t="s">
        <v>95</v>
      </c>
      <c r="D100" s="268" t="s">
        <v>196</v>
      </c>
      <c r="E100" s="269"/>
      <c r="F100" s="225"/>
      <c r="G100" s="38">
        <v>25</v>
      </c>
      <c r="H100" s="1" t="s">
        <v>94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6" customHeight="1" x14ac:dyDescent="0.35">
      <c r="A101" s="15"/>
      <c r="B101" s="31" t="s">
        <v>46</v>
      </c>
      <c r="C101" s="11" t="s">
        <v>50</v>
      </c>
      <c r="D101" s="268" t="s">
        <v>203</v>
      </c>
      <c r="E101" s="269"/>
      <c r="F101" s="225"/>
      <c r="G101" s="38">
        <v>50</v>
      </c>
      <c r="H101" s="1" t="s">
        <v>94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6" customHeight="1" x14ac:dyDescent="0.35">
      <c r="A102" s="7"/>
      <c r="B102" s="53"/>
      <c r="C102" s="54"/>
      <c r="D102" s="55"/>
      <c r="E102" s="35"/>
      <c r="F102" s="36"/>
      <c r="G102" s="86">
        <f>SUM(G90:G101)</f>
        <v>75</v>
      </c>
    </row>
    <row r="103" spans="1:22" ht="16" customHeight="1" x14ac:dyDescent="0.35">
      <c r="A103" s="7"/>
      <c r="B103" s="53"/>
      <c r="C103" s="54"/>
      <c r="D103" s="55"/>
      <c r="E103" s="35"/>
      <c r="F103" s="36"/>
      <c r="G103" s="86"/>
    </row>
    <row r="104" spans="1:22" ht="16" customHeight="1" x14ac:dyDescent="0.3">
      <c r="B104" s="72" t="s">
        <v>129</v>
      </c>
      <c r="C104" s="73"/>
      <c r="D104" s="73"/>
      <c r="E104" s="73"/>
      <c r="F104" s="73"/>
      <c r="G104" s="84"/>
    </row>
    <row r="105" spans="1:22" s="17" customFormat="1" ht="16" customHeight="1" x14ac:dyDescent="0.35">
      <c r="B105" s="51" t="s">
        <v>93</v>
      </c>
      <c r="C105" s="181" t="s">
        <v>192</v>
      </c>
      <c r="D105" s="52" t="s">
        <v>92</v>
      </c>
      <c r="E105" s="314">
        <v>44256</v>
      </c>
      <c r="F105" s="278"/>
      <c r="G105" s="279"/>
    </row>
    <row r="106" spans="1:22" ht="40" customHeight="1" x14ac:dyDescent="0.3">
      <c r="A106" s="45"/>
      <c r="B106" s="100" t="s">
        <v>7</v>
      </c>
      <c r="C106" s="100" t="s">
        <v>41</v>
      </c>
      <c r="D106" s="100" t="s">
        <v>42</v>
      </c>
      <c r="E106" s="101" t="s">
        <v>83</v>
      </c>
      <c r="F106" s="100" t="s">
        <v>45</v>
      </c>
      <c r="G106" s="102" t="s">
        <v>0</v>
      </c>
    </row>
    <row r="107" spans="1:22" ht="16" customHeight="1" x14ac:dyDescent="0.3">
      <c r="A107" s="15"/>
      <c r="B107" s="30" t="s">
        <v>75</v>
      </c>
      <c r="C107" s="27" t="s">
        <v>78</v>
      </c>
      <c r="D107" s="28">
        <v>8.56</v>
      </c>
      <c r="E107" s="135">
        <v>0</v>
      </c>
      <c r="F107" s="135">
        <v>0</v>
      </c>
      <c r="G107" s="85">
        <f>D107*E107*F107</f>
        <v>0</v>
      </c>
    </row>
    <row r="108" spans="1:22" ht="16" customHeight="1" x14ac:dyDescent="0.3">
      <c r="A108" s="15"/>
      <c r="B108" s="30" t="s">
        <v>75</v>
      </c>
      <c r="C108" s="27" t="s">
        <v>79</v>
      </c>
      <c r="D108" s="28">
        <v>10</v>
      </c>
      <c r="E108" s="135">
        <v>0</v>
      </c>
      <c r="F108" s="135">
        <v>0</v>
      </c>
      <c r="G108" s="85">
        <f>D108*E108*F108</f>
        <v>0</v>
      </c>
    </row>
    <row r="109" spans="1:22" ht="16" customHeight="1" x14ac:dyDescent="0.3">
      <c r="A109" s="15"/>
      <c r="B109" s="30" t="s">
        <v>36</v>
      </c>
      <c r="C109" s="27" t="s">
        <v>80</v>
      </c>
      <c r="D109" s="273"/>
      <c r="E109" s="274"/>
      <c r="F109" s="40"/>
      <c r="G109" s="85">
        <f>SUM(G107:G108)*0.1735</f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6" customHeight="1" x14ac:dyDescent="0.35">
      <c r="A110" s="15"/>
      <c r="B110" s="31" t="s">
        <v>44</v>
      </c>
      <c r="C110" s="11" t="s">
        <v>43</v>
      </c>
      <c r="D110" s="273"/>
      <c r="E110" s="274"/>
      <c r="F110" s="39"/>
      <c r="G110" s="3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6" customHeight="1" x14ac:dyDescent="0.35">
      <c r="A111" s="15"/>
      <c r="B111" s="31" t="s">
        <v>56</v>
      </c>
      <c r="C111" s="11" t="s">
        <v>119</v>
      </c>
      <c r="D111" s="270" t="s">
        <v>120</v>
      </c>
      <c r="E111" s="271"/>
      <c r="F111" s="272"/>
      <c r="G111" s="38"/>
      <c r="H111" s="1" t="s">
        <v>181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6" customHeight="1" x14ac:dyDescent="0.35">
      <c r="A112" s="15"/>
      <c r="B112" s="31" t="s">
        <v>46</v>
      </c>
      <c r="C112" s="11" t="s">
        <v>1</v>
      </c>
      <c r="D112" s="275" t="s">
        <v>47</v>
      </c>
      <c r="E112" s="269"/>
      <c r="F112" s="226"/>
      <c r="G112" s="38"/>
      <c r="H112" s="1" t="s">
        <v>98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6" customHeight="1" x14ac:dyDescent="0.35">
      <c r="A113" s="15"/>
      <c r="B113" s="31" t="s">
        <v>46</v>
      </c>
      <c r="C113" s="11" t="s">
        <v>155</v>
      </c>
      <c r="D113" s="268"/>
      <c r="E113" s="276"/>
      <c r="F113" s="225"/>
      <c r="G113" s="3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0" customHeight="1" x14ac:dyDescent="0.35">
      <c r="A114" s="15"/>
      <c r="B114" s="30" t="s">
        <v>57</v>
      </c>
      <c r="C114" s="16" t="s">
        <v>96</v>
      </c>
      <c r="D114" s="277" t="s">
        <v>117</v>
      </c>
      <c r="E114" s="269"/>
      <c r="F114" s="225"/>
      <c r="G114" s="38"/>
      <c r="H114" s="1" t="s">
        <v>48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0" customHeight="1" x14ac:dyDescent="0.35">
      <c r="A115" s="15"/>
      <c r="B115" s="30" t="s">
        <v>64</v>
      </c>
      <c r="C115" s="16" t="s">
        <v>65</v>
      </c>
      <c r="D115" s="277" t="s">
        <v>117</v>
      </c>
      <c r="E115" s="269"/>
      <c r="F115" s="225"/>
      <c r="G115" s="38"/>
      <c r="H115" s="1" t="s">
        <v>58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6" customHeight="1" x14ac:dyDescent="0.35">
      <c r="A116" s="15"/>
      <c r="B116" s="31" t="s">
        <v>49</v>
      </c>
      <c r="C116" s="11" t="s">
        <v>154</v>
      </c>
      <c r="D116" s="268" t="s">
        <v>114</v>
      </c>
      <c r="E116" s="269"/>
      <c r="F116" s="225"/>
      <c r="G116" s="3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6" customHeight="1" x14ac:dyDescent="0.35">
      <c r="A117" s="15"/>
      <c r="B117" s="31" t="s">
        <v>49</v>
      </c>
      <c r="C117" s="11" t="s">
        <v>95</v>
      </c>
      <c r="D117" s="268" t="s">
        <v>201</v>
      </c>
      <c r="E117" s="269"/>
      <c r="F117" s="225"/>
      <c r="G117" s="38">
        <v>250</v>
      </c>
      <c r="H117" s="1" t="s">
        <v>94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6" customHeight="1" x14ac:dyDescent="0.35">
      <c r="A118" s="15"/>
      <c r="B118" s="31" t="s">
        <v>46</v>
      </c>
      <c r="C118" s="11" t="s">
        <v>50</v>
      </c>
      <c r="D118" s="268" t="s">
        <v>116</v>
      </c>
      <c r="E118" s="269"/>
      <c r="F118" s="225"/>
      <c r="G118" s="38"/>
      <c r="H118" s="1" t="s">
        <v>94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6" customHeight="1" x14ac:dyDescent="0.35">
      <c r="A119" s="7"/>
      <c r="B119" s="53"/>
      <c r="C119" s="54"/>
      <c r="D119" s="55"/>
      <c r="E119" s="35"/>
      <c r="F119" s="36"/>
      <c r="G119" s="86">
        <f>SUM(G107:G118)</f>
        <v>250</v>
      </c>
    </row>
    <row r="120" spans="1:22" ht="16" customHeight="1" x14ac:dyDescent="0.35">
      <c r="A120" s="7"/>
      <c r="B120" s="53"/>
      <c r="C120" s="54"/>
      <c r="D120" s="55"/>
      <c r="E120" s="35"/>
      <c r="F120" s="36"/>
      <c r="G120" s="86"/>
    </row>
    <row r="121" spans="1:22" ht="16" customHeight="1" x14ac:dyDescent="0.3">
      <c r="B121" s="72" t="s">
        <v>130</v>
      </c>
      <c r="C121" s="73"/>
      <c r="D121" s="73"/>
      <c r="E121" s="73"/>
      <c r="F121" s="73"/>
      <c r="G121" s="84"/>
    </row>
    <row r="122" spans="1:22" s="17" customFormat="1" ht="16" customHeight="1" x14ac:dyDescent="0.35">
      <c r="B122" s="51" t="s">
        <v>93</v>
      </c>
      <c r="C122" s="181" t="s">
        <v>199</v>
      </c>
      <c r="D122" s="52" t="s">
        <v>92</v>
      </c>
      <c r="E122" s="314">
        <v>44044</v>
      </c>
      <c r="F122" s="278"/>
      <c r="G122" s="279"/>
    </row>
    <row r="123" spans="1:22" ht="40" customHeight="1" x14ac:dyDescent="0.3">
      <c r="A123" s="45"/>
      <c r="B123" s="100" t="s">
        <v>7</v>
      </c>
      <c r="C123" s="100" t="s">
        <v>41</v>
      </c>
      <c r="D123" s="100" t="s">
        <v>42</v>
      </c>
      <c r="E123" s="101" t="s">
        <v>83</v>
      </c>
      <c r="F123" s="100" t="s">
        <v>45</v>
      </c>
      <c r="G123" s="102" t="s">
        <v>0</v>
      </c>
    </row>
    <row r="124" spans="1:22" ht="16" customHeight="1" x14ac:dyDescent="0.3">
      <c r="A124" s="15"/>
      <c r="B124" s="30" t="s">
        <v>75</v>
      </c>
      <c r="C124" s="27" t="s">
        <v>78</v>
      </c>
      <c r="D124" s="28">
        <v>8.56</v>
      </c>
      <c r="E124" s="135">
        <v>0</v>
      </c>
      <c r="F124" s="135">
        <v>0</v>
      </c>
      <c r="G124" s="85">
        <f>D124*E124*F124</f>
        <v>0</v>
      </c>
    </row>
    <row r="125" spans="1:22" ht="16" customHeight="1" x14ac:dyDescent="0.3">
      <c r="A125" s="15"/>
      <c r="B125" s="30" t="s">
        <v>75</v>
      </c>
      <c r="C125" s="27" t="s">
        <v>79</v>
      </c>
      <c r="D125" s="28">
        <v>10</v>
      </c>
      <c r="E125" s="135">
        <v>0</v>
      </c>
      <c r="F125" s="135">
        <v>0</v>
      </c>
      <c r="G125" s="85">
        <f>D125*E125*F125</f>
        <v>0</v>
      </c>
    </row>
    <row r="126" spans="1:22" ht="16" customHeight="1" x14ac:dyDescent="0.3">
      <c r="A126" s="15"/>
      <c r="B126" s="30" t="s">
        <v>36</v>
      </c>
      <c r="C126" s="27" t="s">
        <v>80</v>
      </c>
      <c r="D126" s="273"/>
      <c r="E126" s="274"/>
      <c r="F126" s="40"/>
      <c r="G126" s="85">
        <f>SUM(G124:G125)*0.1735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6" customHeight="1" x14ac:dyDescent="0.35">
      <c r="A127" s="15"/>
      <c r="B127" s="31" t="s">
        <v>44</v>
      </c>
      <c r="C127" s="11" t="s">
        <v>43</v>
      </c>
      <c r="D127" s="273"/>
      <c r="E127" s="274"/>
      <c r="F127" s="39"/>
      <c r="G127" s="3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6" customHeight="1" x14ac:dyDescent="0.35">
      <c r="A128" s="15"/>
      <c r="B128" s="31" t="s">
        <v>56</v>
      </c>
      <c r="C128" s="11" t="s">
        <v>119</v>
      </c>
      <c r="D128" s="270" t="s">
        <v>120</v>
      </c>
      <c r="E128" s="271"/>
      <c r="F128" s="272"/>
      <c r="G128" s="38"/>
      <c r="H128" s="1" t="s">
        <v>181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6" customHeight="1" x14ac:dyDescent="0.35">
      <c r="A129" s="15"/>
      <c r="B129" s="31" t="s">
        <v>46</v>
      </c>
      <c r="C129" s="11" t="s">
        <v>1</v>
      </c>
      <c r="D129" s="275" t="s">
        <v>47</v>
      </c>
      <c r="E129" s="269"/>
      <c r="F129" s="226"/>
      <c r="G129" s="38"/>
      <c r="H129" s="1" t="s">
        <v>98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6" customHeight="1" x14ac:dyDescent="0.35">
      <c r="A130" s="15"/>
      <c r="B130" s="31" t="s">
        <v>46</v>
      </c>
      <c r="C130" s="11" t="s">
        <v>155</v>
      </c>
      <c r="D130" s="268" t="s">
        <v>118</v>
      </c>
      <c r="E130" s="276"/>
      <c r="F130" s="225"/>
      <c r="G130" s="3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0" customHeight="1" x14ac:dyDescent="0.35">
      <c r="A131" s="15"/>
      <c r="B131" s="30" t="s">
        <v>57</v>
      </c>
      <c r="C131" s="16" t="s">
        <v>96</v>
      </c>
      <c r="D131" s="277" t="s">
        <v>117</v>
      </c>
      <c r="E131" s="269"/>
      <c r="F131" s="225"/>
      <c r="G131" s="38"/>
      <c r="H131" s="1" t="s">
        <v>48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0" customHeight="1" x14ac:dyDescent="0.35">
      <c r="A132" s="15"/>
      <c r="B132" s="30" t="s">
        <v>64</v>
      </c>
      <c r="C132" s="16" t="s">
        <v>65</v>
      </c>
      <c r="D132" s="277" t="s">
        <v>117</v>
      </c>
      <c r="E132" s="269"/>
      <c r="F132" s="225"/>
      <c r="G132" s="38"/>
      <c r="H132" s="1" t="s">
        <v>58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6" customHeight="1" x14ac:dyDescent="0.35">
      <c r="A133" s="15"/>
      <c r="B133" s="31" t="s">
        <v>49</v>
      </c>
      <c r="C133" s="11" t="s">
        <v>154</v>
      </c>
      <c r="D133" s="268" t="s">
        <v>114</v>
      </c>
      <c r="E133" s="269"/>
      <c r="F133" s="225"/>
      <c r="G133" s="3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6" customHeight="1" x14ac:dyDescent="0.35">
      <c r="A134" s="15"/>
      <c r="B134" s="31" t="s">
        <v>49</v>
      </c>
      <c r="C134" s="11" t="s">
        <v>95</v>
      </c>
      <c r="D134" s="268" t="s">
        <v>256</v>
      </c>
      <c r="E134" s="269"/>
      <c r="F134" s="225"/>
      <c r="G134" s="38">
        <v>25</v>
      </c>
      <c r="H134" s="1" t="s">
        <v>94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6" customHeight="1" x14ac:dyDescent="0.35">
      <c r="A135" s="15"/>
      <c r="B135" s="31" t="s">
        <v>46</v>
      </c>
      <c r="C135" s="11" t="s">
        <v>50</v>
      </c>
      <c r="D135" s="268" t="s">
        <v>252</v>
      </c>
      <c r="E135" s="269"/>
      <c r="F135" s="225"/>
      <c r="G135" s="38">
        <v>25</v>
      </c>
      <c r="H135" s="1" t="s">
        <v>94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6" customHeight="1" x14ac:dyDescent="0.35">
      <c r="A136" s="7"/>
      <c r="B136" s="53"/>
      <c r="C136" s="54"/>
      <c r="D136" s="55"/>
      <c r="E136" s="35"/>
      <c r="F136" s="36"/>
      <c r="G136" s="86">
        <f>SUM(G124:G135)</f>
        <v>50</v>
      </c>
    </row>
    <row r="137" spans="1:22" ht="16" customHeight="1" x14ac:dyDescent="0.35">
      <c r="A137" s="7"/>
      <c r="B137" s="53"/>
      <c r="C137" s="54"/>
      <c r="D137" s="55"/>
      <c r="E137" s="35"/>
      <c r="F137" s="36"/>
      <c r="G137" s="86"/>
    </row>
    <row r="138" spans="1:22" ht="16" customHeight="1" x14ac:dyDescent="0.3">
      <c r="B138" s="72" t="s">
        <v>131</v>
      </c>
      <c r="C138" s="73"/>
      <c r="D138" s="73"/>
      <c r="E138" s="73"/>
      <c r="F138" s="73"/>
      <c r="G138" s="84"/>
    </row>
    <row r="139" spans="1:22" s="17" customFormat="1" ht="16" customHeight="1" x14ac:dyDescent="0.35">
      <c r="B139" s="51" t="s">
        <v>93</v>
      </c>
      <c r="C139" s="181" t="s">
        <v>202</v>
      </c>
      <c r="D139" s="52" t="s">
        <v>92</v>
      </c>
      <c r="E139" s="314">
        <v>44166</v>
      </c>
      <c r="F139" s="278"/>
      <c r="G139" s="279"/>
    </row>
    <row r="140" spans="1:22" ht="40" customHeight="1" x14ac:dyDescent="0.3">
      <c r="A140" s="45"/>
      <c r="B140" s="100" t="s">
        <v>7</v>
      </c>
      <c r="C140" s="100" t="s">
        <v>41</v>
      </c>
      <c r="D140" s="100" t="s">
        <v>42</v>
      </c>
      <c r="E140" s="101" t="s">
        <v>83</v>
      </c>
      <c r="F140" s="100" t="s">
        <v>45</v>
      </c>
      <c r="G140" s="102" t="s">
        <v>0</v>
      </c>
    </row>
    <row r="141" spans="1:22" ht="16" customHeight="1" x14ac:dyDescent="0.3">
      <c r="A141" s="15"/>
      <c r="B141" s="30" t="s">
        <v>75</v>
      </c>
      <c r="C141" s="27" t="s">
        <v>78</v>
      </c>
      <c r="D141" s="28">
        <v>8.56</v>
      </c>
      <c r="E141" s="135">
        <v>0</v>
      </c>
      <c r="F141" s="135">
        <v>0</v>
      </c>
      <c r="G141" s="85">
        <f>D141*E141*F141</f>
        <v>0</v>
      </c>
    </row>
    <row r="142" spans="1:22" ht="16" customHeight="1" x14ac:dyDescent="0.3">
      <c r="A142" s="15"/>
      <c r="B142" s="30" t="s">
        <v>75</v>
      </c>
      <c r="C142" s="27" t="s">
        <v>79</v>
      </c>
      <c r="D142" s="28">
        <v>10</v>
      </c>
      <c r="E142" s="135">
        <v>0</v>
      </c>
      <c r="F142" s="135">
        <v>0</v>
      </c>
      <c r="G142" s="85">
        <f>D142*E142*F142</f>
        <v>0</v>
      </c>
    </row>
    <row r="143" spans="1:22" ht="16" customHeight="1" x14ac:dyDescent="0.3">
      <c r="A143" s="15"/>
      <c r="B143" s="30" t="s">
        <v>36</v>
      </c>
      <c r="C143" s="27" t="s">
        <v>80</v>
      </c>
      <c r="D143" s="273"/>
      <c r="E143" s="274"/>
      <c r="F143" s="40"/>
      <c r="G143" s="85">
        <f>SUM(G141:G142)*0.1735</f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6" customHeight="1" x14ac:dyDescent="0.35">
      <c r="A144" s="15"/>
      <c r="B144" s="31" t="s">
        <v>44</v>
      </c>
      <c r="C144" s="11" t="s">
        <v>43</v>
      </c>
      <c r="D144" s="273"/>
      <c r="E144" s="274"/>
      <c r="F144" s="39"/>
      <c r="G144" s="3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6" customHeight="1" x14ac:dyDescent="0.35">
      <c r="A145" s="15"/>
      <c r="B145" s="31" t="s">
        <v>56</v>
      </c>
      <c r="C145" s="11" t="s">
        <v>119</v>
      </c>
      <c r="D145" s="270" t="s">
        <v>120</v>
      </c>
      <c r="E145" s="271"/>
      <c r="F145" s="272"/>
      <c r="G145" s="38"/>
      <c r="H145" s="1" t="s">
        <v>181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6" customHeight="1" x14ac:dyDescent="0.35">
      <c r="A146" s="15"/>
      <c r="B146" s="31" t="s">
        <v>46</v>
      </c>
      <c r="C146" s="11" t="s">
        <v>1</v>
      </c>
      <c r="D146" s="275" t="s">
        <v>47</v>
      </c>
      <c r="E146" s="269"/>
      <c r="F146" s="226"/>
      <c r="G146" s="38"/>
      <c r="H146" s="1" t="s">
        <v>98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6" customHeight="1" x14ac:dyDescent="0.35">
      <c r="A147" s="15"/>
      <c r="B147" s="31" t="s">
        <v>46</v>
      </c>
      <c r="C147" s="11" t="s">
        <v>155</v>
      </c>
      <c r="D147" s="268" t="s">
        <v>118</v>
      </c>
      <c r="E147" s="276"/>
      <c r="F147" s="225"/>
      <c r="G147" s="3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0" customHeight="1" x14ac:dyDescent="0.35">
      <c r="A148" s="15"/>
      <c r="B148" s="30" t="s">
        <v>57</v>
      </c>
      <c r="C148" s="16" t="s">
        <v>96</v>
      </c>
      <c r="D148" s="277" t="s">
        <v>117</v>
      </c>
      <c r="E148" s="269"/>
      <c r="F148" s="225"/>
      <c r="G148" s="38"/>
      <c r="H148" s="1" t="s">
        <v>48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0" customHeight="1" x14ac:dyDescent="0.35">
      <c r="A149" s="15"/>
      <c r="B149" s="30" t="s">
        <v>64</v>
      </c>
      <c r="C149" s="16" t="s">
        <v>65</v>
      </c>
      <c r="D149" s="277" t="s">
        <v>117</v>
      </c>
      <c r="E149" s="269"/>
      <c r="F149" s="225"/>
      <c r="G149" s="38"/>
      <c r="H149" s="1" t="s">
        <v>58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6" customHeight="1" x14ac:dyDescent="0.35">
      <c r="A150" s="15"/>
      <c r="B150" s="31" t="s">
        <v>49</v>
      </c>
      <c r="C150" s="11" t="s">
        <v>154</v>
      </c>
      <c r="D150" s="268" t="s">
        <v>114</v>
      </c>
      <c r="E150" s="269"/>
      <c r="F150" s="225"/>
      <c r="G150" s="3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6" customHeight="1" x14ac:dyDescent="0.35">
      <c r="A151" s="15"/>
      <c r="B151" s="31" t="s">
        <v>49</v>
      </c>
      <c r="C151" s="11" t="s">
        <v>95</v>
      </c>
      <c r="D151" s="268" t="s">
        <v>257</v>
      </c>
      <c r="E151" s="269"/>
      <c r="F151" s="225"/>
      <c r="G151" s="38">
        <v>50</v>
      </c>
      <c r="H151" s="1" t="s">
        <v>94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6" customHeight="1" x14ac:dyDescent="0.35">
      <c r="A152" s="15"/>
      <c r="B152" s="31" t="s">
        <v>46</v>
      </c>
      <c r="C152" s="11" t="s">
        <v>50</v>
      </c>
      <c r="D152" s="268" t="s">
        <v>203</v>
      </c>
      <c r="E152" s="269"/>
      <c r="F152" s="225"/>
      <c r="G152" s="38">
        <v>50</v>
      </c>
      <c r="H152" s="1" t="s">
        <v>94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6" customHeight="1" x14ac:dyDescent="0.35">
      <c r="A153" s="7"/>
      <c r="B153" s="53"/>
      <c r="C153" s="54"/>
      <c r="D153" s="55"/>
      <c r="E153" s="35"/>
      <c r="F153" s="36"/>
      <c r="G153" s="86">
        <f>SUM(G141:G152)</f>
        <v>100</v>
      </c>
    </row>
    <row r="154" spans="1:22" ht="16" customHeight="1" x14ac:dyDescent="0.35">
      <c r="A154" s="7"/>
      <c r="B154" s="53"/>
      <c r="C154" s="54"/>
      <c r="D154" s="55"/>
      <c r="E154" s="35"/>
      <c r="F154" s="36"/>
      <c r="G154" s="86"/>
    </row>
    <row r="155" spans="1:22" ht="16" customHeight="1" x14ac:dyDescent="0.3">
      <c r="B155" s="72" t="s">
        <v>132</v>
      </c>
      <c r="C155" s="73"/>
      <c r="D155" s="73"/>
      <c r="E155" s="73"/>
      <c r="F155" s="73"/>
      <c r="G155" s="84"/>
    </row>
    <row r="156" spans="1:22" s="17" customFormat="1" ht="16" customHeight="1" x14ac:dyDescent="0.35">
      <c r="B156" s="51" t="s">
        <v>93</v>
      </c>
      <c r="C156" s="181"/>
      <c r="D156" s="52" t="s">
        <v>92</v>
      </c>
      <c r="E156" s="278"/>
      <c r="F156" s="278"/>
      <c r="G156" s="279"/>
    </row>
    <row r="157" spans="1:22" ht="40" customHeight="1" x14ac:dyDescent="0.3">
      <c r="A157" s="45"/>
      <c r="B157" s="100" t="s">
        <v>7</v>
      </c>
      <c r="C157" s="100" t="s">
        <v>41</v>
      </c>
      <c r="D157" s="100" t="s">
        <v>42</v>
      </c>
      <c r="E157" s="101" t="s">
        <v>83</v>
      </c>
      <c r="F157" s="100" t="s">
        <v>45</v>
      </c>
      <c r="G157" s="102" t="s">
        <v>0</v>
      </c>
    </row>
    <row r="158" spans="1:22" ht="16" customHeight="1" x14ac:dyDescent="0.3">
      <c r="A158" s="15"/>
      <c r="B158" s="30" t="s">
        <v>75</v>
      </c>
      <c r="C158" s="27" t="s">
        <v>78</v>
      </c>
      <c r="D158" s="28">
        <v>8.56</v>
      </c>
      <c r="E158" s="135">
        <v>0</v>
      </c>
      <c r="F158" s="135">
        <v>0</v>
      </c>
      <c r="G158" s="85">
        <f>D158*E158*F158</f>
        <v>0</v>
      </c>
    </row>
    <row r="159" spans="1:22" ht="16" customHeight="1" x14ac:dyDescent="0.3">
      <c r="A159" s="15"/>
      <c r="B159" s="30" t="s">
        <v>75</v>
      </c>
      <c r="C159" s="27" t="s">
        <v>79</v>
      </c>
      <c r="D159" s="28">
        <v>10</v>
      </c>
      <c r="E159" s="135">
        <v>0</v>
      </c>
      <c r="F159" s="135">
        <v>0</v>
      </c>
      <c r="G159" s="85">
        <f>D159*E159*F159</f>
        <v>0</v>
      </c>
    </row>
    <row r="160" spans="1:22" ht="16" customHeight="1" x14ac:dyDescent="0.3">
      <c r="A160" s="15"/>
      <c r="B160" s="30" t="s">
        <v>36</v>
      </c>
      <c r="C160" s="27" t="s">
        <v>80</v>
      </c>
      <c r="D160" s="273"/>
      <c r="E160" s="274"/>
      <c r="F160" s="40"/>
      <c r="G160" s="85">
        <f>SUM(G158:G159)*0.1735</f>
        <v>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6" customHeight="1" x14ac:dyDescent="0.35">
      <c r="A161" s="15"/>
      <c r="B161" s="31" t="s">
        <v>44</v>
      </c>
      <c r="C161" s="11" t="s">
        <v>43</v>
      </c>
      <c r="D161" s="273"/>
      <c r="E161" s="274"/>
      <c r="F161" s="39"/>
      <c r="G161" s="3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6" customHeight="1" x14ac:dyDescent="0.35">
      <c r="A162" s="15"/>
      <c r="B162" s="31" t="s">
        <v>56</v>
      </c>
      <c r="C162" s="11" t="s">
        <v>119</v>
      </c>
      <c r="D162" s="270" t="s">
        <v>120</v>
      </c>
      <c r="E162" s="271"/>
      <c r="F162" s="272"/>
      <c r="G162" s="38"/>
      <c r="H162" s="1" t="s">
        <v>181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6" customHeight="1" x14ac:dyDescent="0.35">
      <c r="A163" s="15"/>
      <c r="B163" s="31" t="s">
        <v>46</v>
      </c>
      <c r="C163" s="11" t="s">
        <v>1</v>
      </c>
      <c r="D163" s="275" t="s">
        <v>47</v>
      </c>
      <c r="E163" s="269"/>
      <c r="F163" s="226"/>
      <c r="G163" s="38"/>
      <c r="H163" s="1" t="s">
        <v>98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6" customHeight="1" x14ac:dyDescent="0.35">
      <c r="A164" s="15"/>
      <c r="B164" s="31" t="s">
        <v>46</v>
      </c>
      <c r="C164" s="11" t="s">
        <v>155</v>
      </c>
      <c r="D164" s="268" t="s">
        <v>118</v>
      </c>
      <c r="E164" s="276"/>
      <c r="F164" s="225"/>
      <c r="G164" s="3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0" customHeight="1" x14ac:dyDescent="0.35">
      <c r="A165" s="15"/>
      <c r="B165" s="30" t="s">
        <v>57</v>
      </c>
      <c r="C165" s="16" t="s">
        <v>96</v>
      </c>
      <c r="D165" s="277" t="s">
        <v>117</v>
      </c>
      <c r="E165" s="269"/>
      <c r="F165" s="225"/>
      <c r="G165" s="38"/>
      <c r="H165" s="1" t="s">
        <v>48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0" customHeight="1" x14ac:dyDescent="0.35">
      <c r="A166" s="15"/>
      <c r="B166" s="30" t="s">
        <v>64</v>
      </c>
      <c r="C166" s="16" t="s">
        <v>65</v>
      </c>
      <c r="D166" s="277" t="s">
        <v>117</v>
      </c>
      <c r="E166" s="269"/>
      <c r="F166" s="225"/>
      <c r="G166" s="38"/>
      <c r="H166" s="1" t="s">
        <v>58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6" customHeight="1" x14ac:dyDescent="0.35">
      <c r="A167" s="15"/>
      <c r="B167" s="31" t="s">
        <v>49</v>
      </c>
      <c r="C167" s="11" t="s">
        <v>154</v>
      </c>
      <c r="D167" s="268" t="s">
        <v>114</v>
      </c>
      <c r="E167" s="269"/>
      <c r="F167" s="225"/>
      <c r="G167" s="3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6" customHeight="1" x14ac:dyDescent="0.35">
      <c r="A168" s="15"/>
      <c r="B168" s="31" t="s">
        <v>49</v>
      </c>
      <c r="C168" s="11" t="s">
        <v>95</v>
      </c>
      <c r="D168" s="268" t="s">
        <v>116</v>
      </c>
      <c r="E168" s="269"/>
      <c r="F168" s="225"/>
      <c r="G168" s="38"/>
      <c r="H168" s="1" t="s">
        <v>94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6" customHeight="1" x14ac:dyDescent="0.35">
      <c r="A169" s="15"/>
      <c r="B169" s="31" t="s">
        <v>46</v>
      </c>
      <c r="C169" s="11" t="s">
        <v>50</v>
      </c>
      <c r="D169" s="280" t="s">
        <v>116</v>
      </c>
      <c r="E169" s="281"/>
      <c r="F169" s="225"/>
      <c r="G169" s="38"/>
      <c r="H169" s="1" t="s">
        <v>94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6" customHeight="1" x14ac:dyDescent="0.35">
      <c r="A170" s="7"/>
      <c r="B170" s="53"/>
      <c r="C170" s="54"/>
      <c r="D170" s="55"/>
      <c r="E170" s="35"/>
      <c r="F170" s="36"/>
      <c r="G170" s="86">
        <f>SUM(G158:G169)</f>
        <v>0</v>
      </c>
    </row>
    <row r="171" spans="1:22" ht="16" customHeight="1" x14ac:dyDescent="0.35">
      <c r="A171" s="7"/>
      <c r="B171" s="53"/>
      <c r="C171" s="54"/>
      <c r="D171" s="55"/>
      <c r="E171" s="35"/>
      <c r="F171" s="36"/>
      <c r="G171" s="86"/>
    </row>
    <row r="172" spans="1:22" ht="16" customHeight="1" x14ac:dyDescent="0.3">
      <c r="B172" s="72" t="s">
        <v>133</v>
      </c>
      <c r="C172" s="73"/>
      <c r="D172" s="73"/>
      <c r="E172" s="73"/>
      <c r="F172" s="73"/>
      <c r="G172" s="84"/>
    </row>
    <row r="173" spans="1:22" s="17" customFormat="1" ht="16" customHeight="1" x14ac:dyDescent="0.35">
      <c r="B173" s="51" t="s">
        <v>93</v>
      </c>
      <c r="C173" s="181"/>
      <c r="D173" s="52" t="s">
        <v>92</v>
      </c>
      <c r="E173" s="278"/>
      <c r="F173" s="278"/>
      <c r="G173" s="279"/>
    </row>
    <row r="174" spans="1:22" ht="40" customHeight="1" x14ac:dyDescent="0.3">
      <c r="A174" s="45"/>
      <c r="B174" s="100" t="s">
        <v>7</v>
      </c>
      <c r="C174" s="100" t="s">
        <v>41</v>
      </c>
      <c r="D174" s="100" t="s">
        <v>42</v>
      </c>
      <c r="E174" s="101" t="s">
        <v>83</v>
      </c>
      <c r="F174" s="100" t="s">
        <v>45</v>
      </c>
      <c r="G174" s="102" t="s">
        <v>0</v>
      </c>
    </row>
    <row r="175" spans="1:22" ht="16" customHeight="1" x14ac:dyDescent="0.3">
      <c r="A175" s="15"/>
      <c r="B175" s="30" t="s">
        <v>75</v>
      </c>
      <c r="C175" s="27" t="s">
        <v>78</v>
      </c>
      <c r="D175" s="28">
        <v>8.56</v>
      </c>
      <c r="E175" s="135">
        <v>0</v>
      </c>
      <c r="F175" s="135">
        <v>0</v>
      </c>
      <c r="G175" s="85">
        <f>D175*E175*F175</f>
        <v>0</v>
      </c>
    </row>
    <row r="176" spans="1:22" ht="16" customHeight="1" x14ac:dyDescent="0.3">
      <c r="A176" s="15"/>
      <c r="B176" s="30" t="s">
        <v>75</v>
      </c>
      <c r="C176" s="27" t="s">
        <v>79</v>
      </c>
      <c r="D176" s="28">
        <v>10</v>
      </c>
      <c r="E176" s="135">
        <v>0</v>
      </c>
      <c r="F176" s="135">
        <v>0</v>
      </c>
      <c r="G176" s="85">
        <f>D176*E176*F176</f>
        <v>0</v>
      </c>
    </row>
    <row r="177" spans="1:22" ht="16" customHeight="1" x14ac:dyDescent="0.3">
      <c r="A177" s="15"/>
      <c r="B177" s="30" t="s">
        <v>36</v>
      </c>
      <c r="C177" s="27" t="s">
        <v>80</v>
      </c>
      <c r="D177" s="273"/>
      <c r="E177" s="274"/>
      <c r="F177" s="40"/>
      <c r="G177" s="85">
        <f>SUM(G175:G176)*0.1735</f>
        <v>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6" customHeight="1" x14ac:dyDescent="0.35">
      <c r="A178" s="15"/>
      <c r="B178" s="31" t="s">
        <v>44</v>
      </c>
      <c r="C178" s="11" t="s">
        <v>43</v>
      </c>
      <c r="D178" s="273"/>
      <c r="E178" s="274"/>
      <c r="F178" s="39"/>
      <c r="G178" s="3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6" customHeight="1" x14ac:dyDescent="0.35">
      <c r="A179" s="15"/>
      <c r="B179" s="31" t="s">
        <v>56</v>
      </c>
      <c r="C179" s="11" t="s">
        <v>119</v>
      </c>
      <c r="D179" s="270" t="s">
        <v>120</v>
      </c>
      <c r="E179" s="271"/>
      <c r="F179" s="272"/>
      <c r="G179" s="38"/>
      <c r="H179" s="1" t="s">
        <v>181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6" customHeight="1" x14ac:dyDescent="0.35">
      <c r="A180" s="15"/>
      <c r="B180" s="31" t="s">
        <v>46</v>
      </c>
      <c r="C180" s="11" t="s">
        <v>1</v>
      </c>
      <c r="D180" s="275" t="s">
        <v>47</v>
      </c>
      <c r="E180" s="269"/>
      <c r="F180" s="226"/>
      <c r="G180" s="38"/>
      <c r="H180" s="1" t="s">
        <v>98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6" customHeight="1" x14ac:dyDescent="0.35">
      <c r="A181" s="15"/>
      <c r="B181" s="31" t="s">
        <v>46</v>
      </c>
      <c r="C181" s="11" t="s">
        <v>155</v>
      </c>
      <c r="D181" s="268" t="s">
        <v>118</v>
      </c>
      <c r="E181" s="276"/>
      <c r="F181" s="225"/>
      <c r="G181" s="3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0" customHeight="1" x14ac:dyDescent="0.35">
      <c r="A182" s="15"/>
      <c r="B182" s="30" t="s">
        <v>57</v>
      </c>
      <c r="C182" s="16" t="s">
        <v>96</v>
      </c>
      <c r="D182" s="277" t="s">
        <v>117</v>
      </c>
      <c r="E182" s="269"/>
      <c r="F182" s="225"/>
      <c r="G182" s="38"/>
      <c r="H182" s="1" t="s">
        <v>48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0" customHeight="1" x14ac:dyDescent="0.35">
      <c r="A183" s="15"/>
      <c r="B183" s="30" t="s">
        <v>64</v>
      </c>
      <c r="C183" s="16" t="s">
        <v>65</v>
      </c>
      <c r="D183" s="277" t="s">
        <v>117</v>
      </c>
      <c r="E183" s="269"/>
      <c r="F183" s="225"/>
      <c r="G183" s="38"/>
      <c r="H183" s="1" t="s">
        <v>58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6" customHeight="1" x14ac:dyDescent="0.35">
      <c r="A184" s="15"/>
      <c r="B184" s="31" t="s">
        <v>49</v>
      </c>
      <c r="C184" s="11" t="s">
        <v>154</v>
      </c>
      <c r="D184" s="268" t="s">
        <v>114</v>
      </c>
      <c r="E184" s="269"/>
      <c r="F184" s="225"/>
      <c r="G184" s="3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6" customHeight="1" x14ac:dyDescent="0.35">
      <c r="A185" s="15"/>
      <c r="B185" s="31" t="s">
        <v>49</v>
      </c>
      <c r="C185" s="11" t="s">
        <v>95</v>
      </c>
      <c r="D185" s="268" t="s">
        <v>116</v>
      </c>
      <c r="E185" s="269"/>
      <c r="F185" s="225"/>
      <c r="G185" s="38"/>
      <c r="H185" s="1" t="s">
        <v>94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6" customHeight="1" x14ac:dyDescent="0.35">
      <c r="A186" s="15"/>
      <c r="B186" s="31" t="s">
        <v>46</v>
      </c>
      <c r="C186" s="11" t="s">
        <v>50</v>
      </c>
      <c r="D186" s="268" t="s">
        <v>116</v>
      </c>
      <c r="E186" s="269"/>
      <c r="F186" s="225"/>
      <c r="G186" s="38"/>
      <c r="H186" s="1" t="s">
        <v>94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6" customHeight="1" x14ac:dyDescent="0.35">
      <c r="A187" s="7"/>
      <c r="B187" s="53"/>
      <c r="C187" s="54"/>
      <c r="D187" s="55"/>
      <c r="E187" s="35"/>
      <c r="F187" s="36"/>
      <c r="G187" s="86">
        <f>SUM(G175:G186)</f>
        <v>0</v>
      </c>
    </row>
    <row r="188" spans="1:22" ht="16" customHeight="1" x14ac:dyDescent="0.35">
      <c r="A188" s="7"/>
      <c r="B188" s="53"/>
      <c r="C188" s="54"/>
      <c r="D188" s="55"/>
      <c r="E188" s="35"/>
      <c r="F188" s="36"/>
      <c r="G188" s="86"/>
    </row>
    <row r="189" spans="1:22" ht="16" customHeight="1" x14ac:dyDescent="0.3">
      <c r="B189" s="72" t="s">
        <v>134</v>
      </c>
      <c r="C189" s="73"/>
      <c r="D189" s="73"/>
      <c r="E189" s="73"/>
      <c r="F189" s="73"/>
      <c r="G189" s="84"/>
    </row>
    <row r="190" spans="1:22" s="17" customFormat="1" ht="16" customHeight="1" x14ac:dyDescent="0.35">
      <c r="B190" s="51" t="s">
        <v>93</v>
      </c>
      <c r="C190" s="181"/>
      <c r="D190" s="52" t="s">
        <v>92</v>
      </c>
      <c r="E190" s="278"/>
      <c r="F190" s="278"/>
      <c r="G190" s="279"/>
    </row>
    <row r="191" spans="1:22" ht="40" customHeight="1" x14ac:dyDescent="0.3">
      <c r="A191" s="45"/>
      <c r="B191" s="100" t="s">
        <v>7</v>
      </c>
      <c r="C191" s="100" t="s">
        <v>41</v>
      </c>
      <c r="D191" s="100" t="s">
        <v>42</v>
      </c>
      <c r="E191" s="101" t="s">
        <v>83</v>
      </c>
      <c r="F191" s="100" t="s">
        <v>45</v>
      </c>
      <c r="G191" s="102" t="s">
        <v>0</v>
      </c>
    </row>
    <row r="192" spans="1:22" ht="16" customHeight="1" x14ac:dyDescent="0.3">
      <c r="A192" s="15"/>
      <c r="B192" s="30" t="s">
        <v>75</v>
      </c>
      <c r="C192" s="27" t="s">
        <v>78</v>
      </c>
      <c r="D192" s="28">
        <v>8.56</v>
      </c>
      <c r="E192" s="135">
        <v>0</v>
      </c>
      <c r="F192" s="135">
        <v>0</v>
      </c>
      <c r="G192" s="85">
        <f>D192*E192*F192</f>
        <v>0</v>
      </c>
    </row>
    <row r="193" spans="1:22" ht="16" customHeight="1" x14ac:dyDescent="0.3">
      <c r="A193" s="15"/>
      <c r="B193" s="30" t="s">
        <v>75</v>
      </c>
      <c r="C193" s="27" t="s">
        <v>79</v>
      </c>
      <c r="D193" s="28">
        <v>10</v>
      </c>
      <c r="E193" s="135">
        <v>0</v>
      </c>
      <c r="F193" s="135">
        <v>0</v>
      </c>
      <c r="G193" s="85">
        <f>D193*E193*F193</f>
        <v>0</v>
      </c>
    </row>
    <row r="194" spans="1:22" ht="16" customHeight="1" x14ac:dyDescent="0.3">
      <c r="A194" s="15"/>
      <c r="B194" s="30" t="s">
        <v>36</v>
      </c>
      <c r="C194" s="27" t="s">
        <v>80</v>
      </c>
      <c r="D194" s="273"/>
      <c r="E194" s="274"/>
      <c r="F194" s="40"/>
      <c r="G194" s="85">
        <f>SUM(G192:G193)*0.1735</f>
        <v>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6" customHeight="1" x14ac:dyDescent="0.35">
      <c r="A195" s="15"/>
      <c r="B195" s="31" t="s">
        <v>44</v>
      </c>
      <c r="C195" s="11" t="s">
        <v>43</v>
      </c>
      <c r="D195" s="273"/>
      <c r="E195" s="274"/>
      <c r="F195" s="39"/>
      <c r="G195" s="3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6" customHeight="1" x14ac:dyDescent="0.35">
      <c r="A196" s="15"/>
      <c r="B196" s="31" t="s">
        <v>56</v>
      </c>
      <c r="C196" s="11" t="s">
        <v>119</v>
      </c>
      <c r="D196" s="270" t="s">
        <v>120</v>
      </c>
      <c r="E196" s="271"/>
      <c r="F196" s="272"/>
      <c r="G196" s="38"/>
      <c r="H196" s="1" t="s">
        <v>181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6" customHeight="1" x14ac:dyDescent="0.35">
      <c r="A197" s="15"/>
      <c r="B197" s="31" t="s">
        <v>46</v>
      </c>
      <c r="C197" s="11" t="s">
        <v>1</v>
      </c>
      <c r="D197" s="275" t="s">
        <v>47</v>
      </c>
      <c r="E197" s="269"/>
      <c r="F197" s="226"/>
      <c r="G197" s="38"/>
      <c r="H197" s="1" t="s">
        <v>98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6" customHeight="1" x14ac:dyDescent="0.35">
      <c r="A198" s="15"/>
      <c r="B198" s="31" t="s">
        <v>46</v>
      </c>
      <c r="C198" s="11" t="s">
        <v>155</v>
      </c>
      <c r="D198" s="268" t="s">
        <v>99</v>
      </c>
      <c r="E198" s="276"/>
      <c r="F198" s="225"/>
      <c r="G198" s="3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0" customHeight="1" x14ac:dyDescent="0.35">
      <c r="A199" s="15"/>
      <c r="B199" s="30" t="s">
        <v>57</v>
      </c>
      <c r="C199" s="16" t="s">
        <v>96</v>
      </c>
      <c r="D199" s="277" t="s">
        <v>69</v>
      </c>
      <c r="E199" s="269"/>
      <c r="F199" s="225"/>
      <c r="G199" s="38"/>
      <c r="H199" s="1" t="s">
        <v>48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0" customHeight="1" x14ac:dyDescent="0.35">
      <c r="A200" s="15"/>
      <c r="B200" s="30" t="s">
        <v>64</v>
      </c>
      <c r="C200" s="16" t="s">
        <v>65</v>
      </c>
      <c r="D200" s="277" t="s">
        <v>69</v>
      </c>
      <c r="E200" s="269"/>
      <c r="F200" s="225"/>
      <c r="G200" s="38"/>
      <c r="H200" s="1" t="s">
        <v>58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6" customHeight="1" x14ac:dyDescent="0.35">
      <c r="A201" s="15"/>
      <c r="B201" s="31" t="s">
        <v>49</v>
      </c>
      <c r="C201" s="11" t="s">
        <v>154</v>
      </c>
      <c r="D201" s="268" t="s">
        <v>114</v>
      </c>
      <c r="E201" s="269"/>
      <c r="F201" s="225"/>
      <c r="G201" s="3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6" customHeight="1" x14ac:dyDescent="0.35">
      <c r="A202" s="15"/>
      <c r="B202" s="31" t="s">
        <v>49</v>
      </c>
      <c r="C202" s="11" t="s">
        <v>95</v>
      </c>
      <c r="D202" s="268" t="s">
        <v>113</v>
      </c>
      <c r="E202" s="269"/>
      <c r="F202" s="225"/>
      <c r="G202" s="38"/>
      <c r="H202" s="1" t="s">
        <v>94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6" customHeight="1" x14ac:dyDescent="0.35">
      <c r="A203" s="15"/>
      <c r="B203" s="31" t="s">
        <v>46</v>
      </c>
      <c r="C203" s="11" t="s">
        <v>50</v>
      </c>
      <c r="D203" s="268" t="s">
        <v>113</v>
      </c>
      <c r="E203" s="269"/>
      <c r="F203" s="225"/>
      <c r="G203" s="38"/>
      <c r="H203" s="1" t="s">
        <v>94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6" customHeight="1" x14ac:dyDescent="0.35">
      <c r="A204" s="7"/>
      <c r="B204" s="53"/>
      <c r="C204" s="54"/>
      <c r="D204" s="55"/>
      <c r="E204" s="35"/>
      <c r="F204" s="36"/>
      <c r="G204" s="86">
        <f>SUM(G192:G203)</f>
        <v>0</v>
      </c>
    </row>
    <row r="205" spans="1:22" ht="16" customHeight="1" x14ac:dyDescent="0.35">
      <c r="A205" s="7"/>
      <c r="B205" s="53"/>
      <c r="C205" s="54"/>
      <c r="D205" s="55"/>
      <c r="E205" s="35"/>
      <c r="F205" s="36"/>
      <c r="G205" s="136"/>
    </row>
    <row r="206" spans="1:22" ht="16" customHeight="1" x14ac:dyDescent="0.3">
      <c r="B206" s="72" t="s">
        <v>135</v>
      </c>
      <c r="C206" s="73"/>
      <c r="D206" s="73"/>
      <c r="E206" s="73"/>
      <c r="F206" s="73"/>
      <c r="G206" s="137"/>
      <c r="H206" s="138"/>
    </row>
    <row r="207" spans="1:22" s="17" customFormat="1" ht="16" customHeight="1" x14ac:dyDescent="0.35">
      <c r="B207" s="51" t="s">
        <v>93</v>
      </c>
      <c r="C207" s="181"/>
      <c r="D207" s="52" t="s">
        <v>92</v>
      </c>
      <c r="E207" s="278"/>
      <c r="F207" s="278"/>
      <c r="G207" s="279"/>
    </row>
    <row r="208" spans="1:22" ht="40" customHeight="1" x14ac:dyDescent="0.3">
      <c r="A208" s="45"/>
      <c r="B208" s="100" t="s">
        <v>7</v>
      </c>
      <c r="C208" s="100" t="s">
        <v>41</v>
      </c>
      <c r="D208" s="100" t="s">
        <v>42</v>
      </c>
      <c r="E208" s="101" t="s">
        <v>83</v>
      </c>
      <c r="F208" s="100" t="s">
        <v>45</v>
      </c>
      <c r="G208" s="102" t="s">
        <v>0</v>
      </c>
    </row>
    <row r="209" spans="1:22" ht="16" customHeight="1" x14ac:dyDescent="0.3">
      <c r="A209" s="15"/>
      <c r="B209" s="30" t="s">
        <v>75</v>
      </c>
      <c r="C209" s="27" t="s">
        <v>78</v>
      </c>
      <c r="D209" s="28">
        <v>8.56</v>
      </c>
      <c r="E209" s="135">
        <v>0</v>
      </c>
      <c r="F209" s="135">
        <v>0</v>
      </c>
      <c r="G209" s="85">
        <f>D209*E209*F209</f>
        <v>0</v>
      </c>
    </row>
    <row r="210" spans="1:22" ht="16" customHeight="1" x14ac:dyDescent="0.3">
      <c r="A210" s="15"/>
      <c r="B210" s="30" t="s">
        <v>75</v>
      </c>
      <c r="C210" s="27" t="s">
        <v>79</v>
      </c>
      <c r="D210" s="28">
        <v>10</v>
      </c>
      <c r="E210" s="135">
        <v>0</v>
      </c>
      <c r="F210" s="135">
        <v>0</v>
      </c>
      <c r="G210" s="85">
        <f>D210*E210*F210</f>
        <v>0</v>
      </c>
    </row>
    <row r="211" spans="1:22" ht="16" customHeight="1" x14ac:dyDescent="0.3">
      <c r="A211" s="15"/>
      <c r="B211" s="30" t="s">
        <v>36</v>
      </c>
      <c r="C211" s="27" t="s">
        <v>80</v>
      </c>
      <c r="D211" s="273"/>
      <c r="E211" s="274"/>
      <c r="F211" s="40"/>
      <c r="G211" s="85">
        <f>SUM(G209:G210)*0.1735</f>
        <v>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6" customHeight="1" x14ac:dyDescent="0.35">
      <c r="A212" s="15"/>
      <c r="B212" s="31" t="s">
        <v>44</v>
      </c>
      <c r="C212" s="11" t="s">
        <v>43</v>
      </c>
      <c r="D212" s="273"/>
      <c r="E212" s="274"/>
      <c r="F212" s="39"/>
      <c r="G212" s="3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6" customHeight="1" x14ac:dyDescent="0.35">
      <c r="A213" s="15"/>
      <c r="B213" s="31" t="s">
        <v>56</v>
      </c>
      <c r="C213" s="11" t="s">
        <v>119</v>
      </c>
      <c r="D213" s="270" t="s">
        <v>120</v>
      </c>
      <c r="E213" s="271"/>
      <c r="F213" s="272"/>
      <c r="G213" s="38"/>
      <c r="H213" s="1" t="s">
        <v>181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6" customHeight="1" x14ac:dyDescent="0.35">
      <c r="A214" s="15"/>
      <c r="B214" s="31" t="s">
        <v>46</v>
      </c>
      <c r="C214" s="11" t="s">
        <v>1</v>
      </c>
      <c r="D214" s="275" t="s">
        <v>47</v>
      </c>
      <c r="E214" s="269"/>
      <c r="F214" s="226"/>
      <c r="G214" s="38"/>
      <c r="H214" s="1" t="s">
        <v>98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6" customHeight="1" x14ac:dyDescent="0.35">
      <c r="A215" s="15"/>
      <c r="B215" s="31" t="s">
        <v>46</v>
      </c>
      <c r="C215" s="11" t="s">
        <v>155</v>
      </c>
      <c r="D215" s="268" t="s">
        <v>118</v>
      </c>
      <c r="E215" s="276"/>
      <c r="F215" s="225"/>
      <c r="G215" s="3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0" customHeight="1" x14ac:dyDescent="0.35">
      <c r="A216" s="15"/>
      <c r="B216" s="30" t="s">
        <v>57</v>
      </c>
      <c r="C216" s="16" t="s">
        <v>96</v>
      </c>
      <c r="D216" s="277" t="s">
        <v>117</v>
      </c>
      <c r="E216" s="269"/>
      <c r="F216" s="225"/>
      <c r="G216" s="38"/>
      <c r="H216" s="1" t="s">
        <v>48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0" customHeight="1" x14ac:dyDescent="0.35">
      <c r="A217" s="15"/>
      <c r="B217" s="30" t="s">
        <v>64</v>
      </c>
      <c r="C217" s="16" t="s">
        <v>65</v>
      </c>
      <c r="D217" s="277" t="s">
        <v>117</v>
      </c>
      <c r="E217" s="269"/>
      <c r="F217" s="225"/>
      <c r="G217" s="38"/>
      <c r="H217" s="1" t="s">
        <v>58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6" customHeight="1" x14ac:dyDescent="0.35">
      <c r="A218" s="15"/>
      <c r="B218" s="31" t="s">
        <v>49</v>
      </c>
      <c r="C218" s="11" t="s">
        <v>154</v>
      </c>
      <c r="D218" s="268" t="s">
        <v>114</v>
      </c>
      <c r="E218" s="269"/>
      <c r="F218" s="225"/>
      <c r="G218" s="3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6" customHeight="1" x14ac:dyDescent="0.35">
      <c r="A219" s="15"/>
      <c r="B219" s="31" t="s">
        <v>49</v>
      </c>
      <c r="C219" s="11" t="s">
        <v>95</v>
      </c>
      <c r="D219" s="268" t="s">
        <v>116</v>
      </c>
      <c r="E219" s="269"/>
      <c r="F219" s="225"/>
      <c r="G219" s="38"/>
      <c r="H219" s="1" t="s">
        <v>94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6" customHeight="1" x14ac:dyDescent="0.35">
      <c r="A220" s="15"/>
      <c r="B220" s="31" t="s">
        <v>46</v>
      </c>
      <c r="C220" s="11" t="s">
        <v>50</v>
      </c>
      <c r="D220" s="268" t="s">
        <v>116</v>
      </c>
      <c r="E220" s="269"/>
      <c r="F220" s="225"/>
      <c r="G220" s="38"/>
      <c r="H220" s="1" t="s">
        <v>94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6" customHeight="1" x14ac:dyDescent="0.35">
      <c r="A221" s="7"/>
      <c r="B221" s="53"/>
      <c r="C221" s="54"/>
      <c r="D221" s="55"/>
      <c r="E221" s="35"/>
      <c r="F221" s="36"/>
      <c r="G221" s="86">
        <f>SUM(G209:G220)</f>
        <v>0</v>
      </c>
    </row>
    <row r="222" spans="1:22" ht="16" customHeight="1" x14ac:dyDescent="0.35">
      <c r="A222" s="7"/>
      <c r="B222" s="53"/>
      <c r="C222" s="54"/>
      <c r="D222" s="55"/>
      <c r="E222" s="35"/>
      <c r="F222" s="36"/>
      <c r="G222" s="86"/>
    </row>
    <row r="223" spans="1:22" ht="16" customHeight="1" x14ac:dyDescent="0.3">
      <c r="B223" s="72" t="s">
        <v>136</v>
      </c>
      <c r="C223" s="73"/>
      <c r="D223" s="73"/>
      <c r="E223" s="73"/>
      <c r="F223" s="73"/>
      <c r="G223" s="84"/>
    </row>
    <row r="224" spans="1:22" s="17" customFormat="1" ht="16" customHeight="1" x14ac:dyDescent="0.35">
      <c r="B224" s="51" t="s">
        <v>93</v>
      </c>
      <c r="C224" s="181"/>
      <c r="D224" s="52" t="s">
        <v>92</v>
      </c>
      <c r="E224" s="278"/>
      <c r="F224" s="278"/>
      <c r="G224" s="279"/>
    </row>
    <row r="225" spans="1:22" ht="40" customHeight="1" x14ac:dyDescent="0.3">
      <c r="A225" s="45"/>
      <c r="B225" s="100" t="s">
        <v>7</v>
      </c>
      <c r="C225" s="100" t="s">
        <v>41</v>
      </c>
      <c r="D225" s="100" t="s">
        <v>42</v>
      </c>
      <c r="E225" s="101" t="s">
        <v>83</v>
      </c>
      <c r="F225" s="100" t="s">
        <v>45</v>
      </c>
      <c r="G225" s="102" t="s">
        <v>0</v>
      </c>
    </row>
    <row r="226" spans="1:22" ht="16" customHeight="1" x14ac:dyDescent="0.3">
      <c r="A226" s="15"/>
      <c r="B226" s="30" t="s">
        <v>75</v>
      </c>
      <c r="C226" s="27" t="s">
        <v>78</v>
      </c>
      <c r="D226" s="28">
        <v>8.56</v>
      </c>
      <c r="E226" s="135">
        <v>0</v>
      </c>
      <c r="F226" s="135">
        <v>0</v>
      </c>
      <c r="G226" s="85">
        <f>D226*E226*F226</f>
        <v>0</v>
      </c>
    </row>
    <row r="227" spans="1:22" ht="16" customHeight="1" x14ac:dyDescent="0.3">
      <c r="A227" s="15"/>
      <c r="B227" s="30" t="s">
        <v>75</v>
      </c>
      <c r="C227" s="27" t="s">
        <v>79</v>
      </c>
      <c r="D227" s="28">
        <v>10</v>
      </c>
      <c r="E227" s="135">
        <v>0</v>
      </c>
      <c r="F227" s="135">
        <v>0</v>
      </c>
      <c r="G227" s="85">
        <f>D227*E227*F227</f>
        <v>0</v>
      </c>
    </row>
    <row r="228" spans="1:22" ht="16" customHeight="1" x14ac:dyDescent="0.3">
      <c r="A228" s="15"/>
      <c r="B228" s="30" t="s">
        <v>36</v>
      </c>
      <c r="C228" s="27" t="s">
        <v>80</v>
      </c>
      <c r="D228" s="273"/>
      <c r="E228" s="274"/>
      <c r="F228" s="40"/>
      <c r="G228" s="85">
        <f>SUM(G226:G227)*0.1735</f>
        <v>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6" customHeight="1" x14ac:dyDescent="0.35">
      <c r="A229" s="15"/>
      <c r="B229" s="31" t="s">
        <v>44</v>
      </c>
      <c r="C229" s="11" t="s">
        <v>43</v>
      </c>
      <c r="D229" s="273"/>
      <c r="E229" s="274"/>
      <c r="F229" s="39"/>
      <c r="G229" s="3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6" customHeight="1" x14ac:dyDescent="0.35">
      <c r="A230" s="15"/>
      <c r="B230" s="31" t="s">
        <v>56</v>
      </c>
      <c r="C230" s="11" t="s">
        <v>119</v>
      </c>
      <c r="D230" s="270" t="s">
        <v>120</v>
      </c>
      <c r="E230" s="271"/>
      <c r="F230" s="272"/>
      <c r="G230" s="38"/>
      <c r="H230" s="1" t="s">
        <v>181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6" customHeight="1" x14ac:dyDescent="0.35">
      <c r="A231" s="15"/>
      <c r="B231" s="31" t="s">
        <v>46</v>
      </c>
      <c r="C231" s="11" t="s">
        <v>1</v>
      </c>
      <c r="D231" s="275" t="s">
        <v>47</v>
      </c>
      <c r="E231" s="269"/>
      <c r="F231" s="226"/>
      <c r="G231" s="38"/>
      <c r="H231" s="1" t="s">
        <v>98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6" customHeight="1" x14ac:dyDescent="0.35">
      <c r="A232" s="15"/>
      <c r="B232" s="31" t="s">
        <v>46</v>
      </c>
      <c r="C232" s="11" t="s">
        <v>155</v>
      </c>
      <c r="D232" s="76"/>
      <c r="E232" s="242"/>
      <c r="F232" s="225"/>
      <c r="G232" s="3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9" x14ac:dyDescent="0.35">
      <c r="A233" s="15"/>
      <c r="B233" s="30" t="s">
        <v>57</v>
      </c>
      <c r="C233" s="16" t="s">
        <v>96</v>
      </c>
      <c r="D233" s="277" t="s">
        <v>117</v>
      </c>
      <c r="E233" s="269"/>
      <c r="F233" s="225"/>
      <c r="G233" s="38"/>
      <c r="H233" s="1" t="s">
        <v>48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0" customHeight="1" x14ac:dyDescent="0.35">
      <c r="A234" s="15"/>
      <c r="B234" s="30" t="s">
        <v>64</v>
      </c>
      <c r="C234" s="16" t="s">
        <v>65</v>
      </c>
      <c r="D234" s="277"/>
      <c r="E234" s="269"/>
      <c r="F234" s="225"/>
      <c r="G234" s="38"/>
      <c r="H234" s="1" t="s">
        <v>58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6" customHeight="1" x14ac:dyDescent="0.35">
      <c r="A235" s="15"/>
      <c r="B235" s="31" t="s">
        <v>49</v>
      </c>
      <c r="C235" s="11" t="s">
        <v>154</v>
      </c>
      <c r="D235" s="268" t="s">
        <v>114</v>
      </c>
      <c r="E235" s="269"/>
      <c r="F235" s="225"/>
      <c r="G235" s="38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6" customHeight="1" x14ac:dyDescent="0.35">
      <c r="A236" s="15"/>
      <c r="B236" s="31" t="s">
        <v>49</v>
      </c>
      <c r="C236" s="11" t="s">
        <v>95</v>
      </c>
      <c r="D236" s="268" t="s">
        <v>116</v>
      </c>
      <c r="E236" s="269"/>
      <c r="F236" s="225"/>
      <c r="G236" s="38"/>
      <c r="H236" s="1" t="s">
        <v>94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6" customHeight="1" x14ac:dyDescent="0.35">
      <c r="A237" s="15"/>
      <c r="B237" s="31" t="s">
        <v>46</v>
      </c>
      <c r="C237" s="11" t="s">
        <v>50</v>
      </c>
      <c r="D237" s="268" t="s">
        <v>116</v>
      </c>
      <c r="E237" s="269"/>
      <c r="F237" s="225"/>
      <c r="G237" s="38"/>
      <c r="H237" s="1" t="s">
        <v>94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6" customHeight="1" x14ac:dyDescent="0.35">
      <c r="A238" s="7"/>
      <c r="B238" s="103"/>
      <c r="C238" s="104"/>
      <c r="D238" s="105"/>
      <c r="E238" s="106"/>
      <c r="F238" s="107"/>
      <c r="G238" s="108">
        <f>SUM(G226:G237)</f>
        <v>0</v>
      </c>
    </row>
    <row r="239" spans="1:22" s="75" customFormat="1" ht="16" customHeight="1" x14ac:dyDescent="0.35">
      <c r="A239" s="74"/>
      <c r="B239" s="109"/>
      <c r="C239" s="110"/>
      <c r="D239" s="111"/>
      <c r="E239" s="112"/>
      <c r="F239" s="110"/>
      <c r="G239" s="113"/>
    </row>
    <row r="240" spans="1:22" ht="16" customHeight="1" x14ac:dyDescent="0.35">
      <c r="A240" s="7"/>
      <c r="B240" s="122"/>
      <c r="C240" s="123"/>
      <c r="D240" s="309" t="s">
        <v>97</v>
      </c>
      <c r="E240" s="309"/>
      <c r="F240" s="309"/>
      <c r="G240" s="87">
        <f>G49+G50+G66+G67+G83+G84+G100+G101+G117+G118+G134+G135+G151+G152+G168+G169+G185+G186+G202+G203+G219+G220+G236+G237</f>
        <v>800</v>
      </c>
    </row>
    <row r="241" spans="1:7" ht="16" customHeight="1" x14ac:dyDescent="0.35">
      <c r="A241" s="7"/>
      <c r="B241" s="122"/>
      <c r="C241" s="123"/>
      <c r="D241" s="309" t="s">
        <v>115</v>
      </c>
      <c r="E241" s="309"/>
      <c r="F241" s="309"/>
      <c r="G241" s="87" t="str">
        <f>IF(G240&lt;800.01,"YES","NO")</f>
        <v>YES</v>
      </c>
    </row>
    <row r="242" spans="1:7" ht="16" customHeight="1" x14ac:dyDescent="0.35">
      <c r="A242" s="7"/>
      <c r="B242" s="122"/>
      <c r="C242" s="123"/>
      <c r="D242" s="124"/>
      <c r="E242" s="125"/>
      <c r="F242" s="126"/>
      <c r="G242" s="87"/>
    </row>
    <row r="243" spans="1:7" ht="16" customHeight="1" thickBot="1" x14ac:dyDescent="0.4">
      <c r="B243" s="127"/>
      <c r="C243" s="128"/>
      <c r="D243" s="310" t="s">
        <v>77</v>
      </c>
      <c r="E243" s="311"/>
      <c r="F243" s="311"/>
      <c r="G243" s="88">
        <f>G18+G27+G35+G51+G68+G85+G102+G119+G136+G153+G170+G187+G204+G221+G238</f>
        <v>3200</v>
      </c>
    </row>
    <row r="244" spans="1:7" ht="16" customHeight="1" thickTop="1" x14ac:dyDescent="0.35">
      <c r="B244" s="266" t="s">
        <v>187</v>
      </c>
      <c r="C244" s="267"/>
      <c r="D244" s="267"/>
      <c r="E244" s="267"/>
      <c r="F244" s="267"/>
      <c r="G244" s="89">
        <f>F9-G243</f>
        <v>0</v>
      </c>
    </row>
    <row r="246" spans="1:7" ht="15.5" x14ac:dyDescent="0.35">
      <c r="B246" s="312" t="s">
        <v>184</v>
      </c>
      <c r="C246" s="312"/>
      <c r="D246" s="312"/>
      <c r="E246" s="312"/>
      <c r="F246" s="312"/>
      <c r="G246" s="312"/>
    </row>
    <row r="247" spans="1:7" ht="60.75" customHeight="1" x14ac:dyDescent="0.3">
      <c r="B247" s="249" t="s">
        <v>254</v>
      </c>
      <c r="C247" s="249"/>
      <c r="D247" s="249"/>
      <c r="E247" s="249"/>
      <c r="F247" s="249"/>
      <c r="G247" s="249"/>
    </row>
    <row r="248" spans="1:7" ht="15.5" x14ac:dyDescent="0.3">
      <c r="B248" s="313" t="s">
        <v>185</v>
      </c>
      <c r="C248" s="313"/>
      <c r="D248" s="313"/>
      <c r="E248" s="313"/>
      <c r="F248" s="313"/>
      <c r="G248" s="313"/>
    </row>
    <row r="249" spans="1:7" ht="72.75" customHeight="1" x14ac:dyDescent="0.3">
      <c r="B249" s="249" t="s">
        <v>258</v>
      </c>
      <c r="C249" s="249"/>
      <c r="D249" s="249"/>
      <c r="E249" s="249"/>
      <c r="F249" s="249"/>
      <c r="G249" s="249"/>
    </row>
  </sheetData>
  <sheetProtection algorithmName="SHA-512" hashValue="8ysq8spyIlxkYvtPHtw80tLiYOl3cD5NQ9Yn/SBCA6b2EkrKa3VpPb58QGpjY+WvZdGeWmnY754nOJ3d7zwwzA==" saltValue="XkHv9yZL8c592i2lmT4Hag==" spinCount="100000" sheet="1" formatCells="0" formatRows="0" selectLockedCells="1"/>
  <mergeCells count="161">
    <mergeCell ref="B247:G247"/>
    <mergeCell ref="B246:G246"/>
    <mergeCell ref="B248:G248"/>
    <mergeCell ref="B249:G249"/>
    <mergeCell ref="E37:G37"/>
    <mergeCell ref="E54:G54"/>
    <mergeCell ref="E71:G71"/>
    <mergeCell ref="E88:G88"/>
    <mergeCell ref="E105:G105"/>
    <mergeCell ref="E122:G122"/>
    <mergeCell ref="E139:G139"/>
    <mergeCell ref="E156:G156"/>
    <mergeCell ref="E173:G173"/>
    <mergeCell ref="D65:E65"/>
    <mergeCell ref="D66:E66"/>
    <mergeCell ref="D60:F60"/>
    <mergeCell ref="D77:F77"/>
    <mergeCell ref="D96:E96"/>
    <mergeCell ref="D97:E97"/>
    <mergeCell ref="D98:E98"/>
    <mergeCell ref="D99:E99"/>
    <mergeCell ref="D100:E100"/>
    <mergeCell ref="D83:E83"/>
    <mergeCell ref="D84:E84"/>
    <mergeCell ref="D95:E95"/>
    <mergeCell ref="D94:F94"/>
    <mergeCell ref="D240:F240"/>
    <mergeCell ref="D241:F241"/>
    <mergeCell ref="D243:F243"/>
    <mergeCell ref="D168:E168"/>
    <mergeCell ref="D169:E169"/>
    <mergeCell ref="D177:E177"/>
    <mergeCell ref="D178:E178"/>
    <mergeCell ref="D180:E180"/>
    <mergeCell ref="D186:E186"/>
    <mergeCell ref="D194:E194"/>
    <mergeCell ref="D195:E195"/>
    <mergeCell ref="D197:E197"/>
    <mergeCell ref="D198:E198"/>
    <mergeCell ref="D181:E181"/>
    <mergeCell ref="D182:E182"/>
    <mergeCell ref="D183:E183"/>
    <mergeCell ref="D184:E184"/>
    <mergeCell ref="D185:E185"/>
    <mergeCell ref="D211:E211"/>
    <mergeCell ref="D114:E114"/>
    <mergeCell ref="D115:E115"/>
    <mergeCell ref="D116:E116"/>
    <mergeCell ref="D80:E80"/>
    <mergeCell ref="D81:E81"/>
    <mergeCell ref="D82:E82"/>
    <mergeCell ref="D67:E67"/>
    <mergeCell ref="D58:E58"/>
    <mergeCell ref="D75:E75"/>
    <mergeCell ref="D76:E76"/>
    <mergeCell ref="D92:E92"/>
    <mergeCell ref="D93:E93"/>
    <mergeCell ref="D78:E78"/>
    <mergeCell ref="D79:E79"/>
    <mergeCell ref="D62:E62"/>
    <mergeCell ref="D63:E63"/>
    <mergeCell ref="D64:E64"/>
    <mergeCell ref="D12:E12"/>
    <mergeCell ref="B1:G5"/>
    <mergeCell ref="D11:E11"/>
    <mergeCell ref="B6:G6"/>
    <mergeCell ref="D29:F29"/>
    <mergeCell ref="D48:E48"/>
    <mergeCell ref="D13:E13"/>
    <mergeCell ref="D16:E16"/>
    <mergeCell ref="D17:E17"/>
    <mergeCell ref="D34:F34"/>
    <mergeCell ref="D31:F31"/>
    <mergeCell ref="D15:E15"/>
    <mergeCell ref="D24:F24"/>
    <mergeCell ref="D25:F25"/>
    <mergeCell ref="D26:F26"/>
    <mergeCell ref="D20:F20"/>
    <mergeCell ref="D14:E14"/>
    <mergeCell ref="D30:F30"/>
    <mergeCell ref="D32:F32"/>
    <mergeCell ref="D33:F33"/>
    <mergeCell ref="D46:E46"/>
    <mergeCell ref="D21:F21"/>
    <mergeCell ref="D22:F22"/>
    <mergeCell ref="D23:F23"/>
    <mergeCell ref="D49:E49"/>
    <mergeCell ref="D50:E50"/>
    <mergeCell ref="D41:E41"/>
    <mergeCell ref="D59:E59"/>
    <mergeCell ref="D61:E61"/>
    <mergeCell ref="D47:E47"/>
    <mergeCell ref="D42:E42"/>
    <mergeCell ref="D44:E44"/>
    <mergeCell ref="D43:F43"/>
    <mergeCell ref="D117:E117"/>
    <mergeCell ref="D118:E118"/>
    <mergeCell ref="D101:E101"/>
    <mergeCell ref="D109:E109"/>
    <mergeCell ref="D110:E110"/>
    <mergeCell ref="D112:E112"/>
    <mergeCell ref="D113:E113"/>
    <mergeCell ref="D111:F111"/>
    <mergeCell ref="D132:E132"/>
    <mergeCell ref="D133:E133"/>
    <mergeCell ref="D134:E134"/>
    <mergeCell ref="D135:E135"/>
    <mergeCell ref="D143:E143"/>
    <mergeCell ref="D126:E126"/>
    <mergeCell ref="D127:E127"/>
    <mergeCell ref="D129:E129"/>
    <mergeCell ref="D130:E130"/>
    <mergeCell ref="D131:E131"/>
    <mergeCell ref="D128:F128"/>
    <mergeCell ref="D146:E146"/>
    <mergeCell ref="D147:E147"/>
    <mergeCell ref="D148:E148"/>
    <mergeCell ref="D149:E149"/>
    <mergeCell ref="D145:F145"/>
    <mergeCell ref="E190:G190"/>
    <mergeCell ref="E207:G207"/>
    <mergeCell ref="E224:G224"/>
    <mergeCell ref="D213:F213"/>
    <mergeCell ref="D215:E215"/>
    <mergeCell ref="D216:E216"/>
    <mergeCell ref="D199:E199"/>
    <mergeCell ref="D200:E200"/>
    <mergeCell ref="D201:E201"/>
    <mergeCell ref="D212:E212"/>
    <mergeCell ref="D214:E214"/>
    <mergeCell ref="D196:F196"/>
    <mergeCell ref="D162:F162"/>
    <mergeCell ref="D179:F179"/>
    <mergeCell ref="D163:E163"/>
    <mergeCell ref="D164:E164"/>
    <mergeCell ref="D165:E165"/>
    <mergeCell ref="D166:E166"/>
    <mergeCell ref="B244:F244"/>
    <mergeCell ref="D236:E236"/>
    <mergeCell ref="D230:F230"/>
    <mergeCell ref="D237:E237"/>
    <mergeCell ref="D229:E229"/>
    <mergeCell ref="D231:E231"/>
    <mergeCell ref="D45:E45"/>
    <mergeCell ref="D233:E233"/>
    <mergeCell ref="D234:E234"/>
    <mergeCell ref="D217:E217"/>
    <mergeCell ref="D218:E218"/>
    <mergeCell ref="D219:E219"/>
    <mergeCell ref="D220:E220"/>
    <mergeCell ref="D228:E228"/>
    <mergeCell ref="D202:E202"/>
    <mergeCell ref="D203:E203"/>
    <mergeCell ref="D235:E235"/>
    <mergeCell ref="D150:E150"/>
    <mergeCell ref="D151:E151"/>
    <mergeCell ref="D152:E152"/>
    <mergeCell ref="D160:E160"/>
    <mergeCell ref="D161:E161"/>
    <mergeCell ref="D167:E167"/>
    <mergeCell ref="D144:E144"/>
  </mergeCells>
  <conditionalFormatting sqref="G9 G42 G38 G51:G52">
    <cfRule type="dataBar" priority="17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{0528A0F5-3630-4A3C-A9E9-4D77DAADC39B}</x14:id>
        </ext>
      </extLst>
    </cfRule>
  </conditionalFormatting>
  <conditionalFormatting sqref="G68:G69 G55">
    <cfRule type="dataBar" priority="17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{AF97A291-0A8E-46DC-9EBB-71E2C43D8CD5}</x14:id>
        </ext>
      </extLst>
    </cfRule>
  </conditionalFormatting>
  <conditionalFormatting sqref="G85:G86 G72 G238:G242">
    <cfRule type="dataBar" priority="16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{B12FE3FB-CF55-4DBC-9B91-3B5683EFB924}</x14:id>
        </ext>
      </extLst>
    </cfRule>
  </conditionalFormatting>
  <conditionalFormatting sqref="G102:G103 G89">
    <cfRule type="dataBar" priority="16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{DCC5630D-0C34-4BBA-92D7-C09740C454B9}</x14:id>
        </ext>
      </extLst>
    </cfRule>
  </conditionalFormatting>
  <conditionalFormatting sqref="G119:G120 G106">
    <cfRule type="dataBar" priority="16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{649E3B7E-7A06-4637-BD90-D0ED02D3B4B7}</x14:id>
        </ext>
      </extLst>
    </cfRule>
  </conditionalFormatting>
  <conditionalFormatting sqref="G136:G137 G123">
    <cfRule type="dataBar" priority="16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{7F14876D-97D5-4239-A6E5-057ADF4E30D7}</x14:id>
        </ext>
      </extLst>
    </cfRule>
  </conditionalFormatting>
  <conditionalFormatting sqref="G153:G154 G140">
    <cfRule type="dataBar" priority="16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{D0FAE66D-2B10-4109-8122-24C464E7D764}</x14:id>
        </ext>
      </extLst>
    </cfRule>
  </conditionalFormatting>
  <conditionalFormatting sqref="G170:G171 G157">
    <cfRule type="dataBar" priority="15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{07C4CD4F-79ED-443C-B0D7-DE3EE5A08F08}</x14:id>
        </ext>
      </extLst>
    </cfRule>
  </conditionalFormatting>
  <conditionalFormatting sqref="G187:G188 G174">
    <cfRule type="dataBar" priority="15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{F1939C74-8E0B-4192-9B4A-56CFD722E7D4}</x14:id>
        </ext>
      </extLst>
    </cfRule>
  </conditionalFormatting>
  <conditionalFormatting sqref="G204:G205 G191">
    <cfRule type="dataBar" priority="15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{276BBD41-DC82-4A19-B149-2B81D8F9F090}</x14:id>
        </ext>
      </extLst>
    </cfRule>
  </conditionalFormatting>
  <conditionalFormatting sqref="G221:G222 G208">
    <cfRule type="dataBar" priority="15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{1454311B-69EC-4522-A36B-908F10EF9C4E}</x14:id>
        </ext>
      </extLst>
    </cfRule>
  </conditionalFormatting>
  <conditionalFormatting sqref="G225">
    <cfRule type="dataBar" priority="15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{6D11483D-90AC-4FD8-99FB-CFD84EA24135}</x14:id>
        </ext>
      </extLst>
    </cfRule>
  </conditionalFormatting>
  <conditionalFormatting sqref="F9">
    <cfRule type="dataBar" priority="14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{7F25A07C-95DE-4CA3-A77D-8E3AF96E3618}</x14:id>
        </ext>
      </extLst>
    </cfRule>
  </conditionalFormatting>
  <conditionalFormatting sqref="G40:G41">
    <cfRule type="dataBar" priority="14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{B907306C-7A31-4961-B4A4-1B6B71318DB7}</x14:id>
        </ext>
      </extLst>
    </cfRule>
  </conditionalFormatting>
  <conditionalFormatting sqref="G226">
    <cfRule type="dataBar" priority="10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{BAA6D6F9-8863-42D2-8ECA-70FB16FC2070}</x14:id>
        </ext>
      </extLst>
    </cfRule>
  </conditionalFormatting>
  <conditionalFormatting sqref="G228">
    <cfRule type="dataBar" priority="7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{1797D1C4-EED9-46E4-A07D-9B5F2E5BB29B}</x14:id>
        </ext>
      </extLst>
    </cfRule>
  </conditionalFormatting>
  <conditionalFormatting sqref="G58">
    <cfRule type="dataBar" priority="10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{982AC977-3A90-4159-AD1C-9BAA8A77F19B}</x14:id>
        </ext>
      </extLst>
    </cfRule>
  </conditionalFormatting>
  <conditionalFormatting sqref="G75">
    <cfRule type="dataBar" priority="9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{6509BC31-591A-4F1F-89AC-D63BC945F1AB}</x14:id>
        </ext>
      </extLst>
    </cfRule>
  </conditionalFormatting>
  <conditionalFormatting sqref="G92">
    <cfRule type="dataBar" priority="9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{BD1089B7-DFF2-4959-BA50-E2CF8ED5F90C}</x14:id>
        </ext>
      </extLst>
    </cfRule>
  </conditionalFormatting>
  <conditionalFormatting sqref="G109">
    <cfRule type="dataBar" priority="9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{740EDCAD-ADCA-4D70-BEC6-7C964EB380DA}</x14:id>
        </ext>
      </extLst>
    </cfRule>
  </conditionalFormatting>
  <conditionalFormatting sqref="G126">
    <cfRule type="dataBar" priority="8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{6125CAE1-322F-407D-B1CD-80A84C15A867}</x14:id>
        </ext>
      </extLst>
    </cfRule>
  </conditionalFormatting>
  <conditionalFormatting sqref="G143">
    <cfRule type="dataBar" priority="86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{990466D5-BC82-490B-96E8-50F6606F2C93}</x14:id>
        </ext>
      </extLst>
    </cfRule>
  </conditionalFormatting>
  <conditionalFormatting sqref="G160">
    <cfRule type="dataBar" priority="8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{E764ECB7-1621-470E-81DD-0FCB64A0293B}</x14:id>
        </ext>
      </extLst>
    </cfRule>
  </conditionalFormatting>
  <conditionalFormatting sqref="G177">
    <cfRule type="dataBar" priority="80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{98CC9E50-D2DB-40A3-9597-AF995369D086}</x14:id>
        </ext>
      </extLst>
    </cfRule>
  </conditionalFormatting>
  <conditionalFormatting sqref="G194">
    <cfRule type="dataBar" priority="7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{DB099A89-FAEA-4D3A-81B7-607D3F3BDC33}</x14:id>
        </ext>
      </extLst>
    </cfRule>
  </conditionalFormatting>
  <conditionalFormatting sqref="G211">
    <cfRule type="dataBar" priority="74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{EE7ACA55-9686-4910-B7F3-2FF1A3F3FBA2}</x14:id>
        </ext>
      </extLst>
    </cfRule>
  </conditionalFormatting>
  <conditionalFormatting sqref="G241">
    <cfRule type="cellIs" dxfId="0" priority="49" operator="equal">
      <formula>"NO"</formula>
    </cfRule>
  </conditionalFormatting>
  <conditionalFormatting sqref="G209">
    <cfRule type="dataBar" priority="4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{7671AF0C-631F-4769-80DC-7BAD99EBCFE0}</x14:id>
        </ext>
      </extLst>
    </cfRule>
  </conditionalFormatting>
  <conditionalFormatting sqref="G192">
    <cfRule type="dataBar" priority="4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{F6511332-3E82-4F0B-AF2E-F093D42066F7}</x14:id>
        </ext>
      </extLst>
    </cfRule>
  </conditionalFormatting>
  <conditionalFormatting sqref="G175">
    <cfRule type="dataBar" priority="46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{9A28AD7B-88DE-4F6A-8C91-B3F7B6A0076D}</x14:id>
        </ext>
      </extLst>
    </cfRule>
  </conditionalFormatting>
  <conditionalFormatting sqref="G158">
    <cfRule type="dataBar" priority="4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{8441E99D-0C1F-468E-8EAB-44D7C7847AB3}</x14:id>
        </ext>
      </extLst>
    </cfRule>
  </conditionalFormatting>
  <conditionalFormatting sqref="G141">
    <cfRule type="dataBar" priority="44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{534DFAE7-2164-4D30-8612-24E37726C7F0}</x14:id>
        </ext>
      </extLst>
    </cfRule>
  </conditionalFormatting>
  <conditionalFormatting sqref="G124">
    <cfRule type="dataBar" priority="4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{13F02C05-97B9-45B0-AE9D-DC0200DCEBB3}</x14:id>
        </ext>
      </extLst>
    </cfRule>
  </conditionalFormatting>
  <conditionalFormatting sqref="G107">
    <cfRule type="dataBar" priority="4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{903BE39E-7C06-4830-86A0-3251ADADFEE1}</x14:id>
        </ext>
      </extLst>
    </cfRule>
  </conditionalFormatting>
  <conditionalFormatting sqref="G90">
    <cfRule type="dataBar" priority="4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{80714DF7-E1B1-4E43-AEDF-580AEDA1DE3D}</x14:id>
        </ext>
      </extLst>
    </cfRule>
  </conditionalFormatting>
  <conditionalFormatting sqref="G73">
    <cfRule type="dataBar" priority="40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{78C67F5A-77D5-4AEA-A3B3-67B95E6DE858}</x14:id>
        </ext>
      </extLst>
    </cfRule>
  </conditionalFormatting>
  <conditionalFormatting sqref="G56">
    <cfRule type="dataBar" priority="3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{7E27351A-A5F9-427D-BF44-939C4BE3636A}</x14:id>
        </ext>
      </extLst>
    </cfRule>
  </conditionalFormatting>
  <conditionalFormatting sqref="G39">
    <cfRule type="dataBar" priority="3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{A7B75A33-5480-46D7-9673-4497C7C2E855}</x14:id>
        </ext>
      </extLst>
    </cfRule>
  </conditionalFormatting>
  <conditionalFormatting sqref="G57">
    <cfRule type="dataBar" priority="3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{4E4C86EA-5CF5-4837-B263-9D220C505A0E}</x14:id>
        </ext>
      </extLst>
    </cfRule>
  </conditionalFormatting>
  <conditionalFormatting sqref="G74">
    <cfRule type="dataBar" priority="36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{8D6BCF2D-3778-423D-8FE4-C83384E0846B}</x14:id>
        </ext>
      </extLst>
    </cfRule>
  </conditionalFormatting>
  <conditionalFormatting sqref="G91">
    <cfRule type="dataBar" priority="3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{F116F76E-C7BB-48F0-914E-89A632C41C43}</x14:id>
        </ext>
      </extLst>
    </cfRule>
  </conditionalFormatting>
  <conditionalFormatting sqref="G108">
    <cfRule type="dataBar" priority="34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{494ABD76-8F7C-4988-BD6B-A5A7DB83C81D}</x14:id>
        </ext>
      </extLst>
    </cfRule>
  </conditionalFormatting>
  <conditionalFormatting sqref="G125">
    <cfRule type="dataBar" priority="3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{D9C59747-8C14-4B11-BC72-105F3A055DD5}</x14:id>
        </ext>
      </extLst>
    </cfRule>
  </conditionalFormatting>
  <conditionalFormatting sqref="G142">
    <cfRule type="dataBar" priority="3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{ACDF1DE9-8503-41A2-A3E1-5B102063244A}</x14:id>
        </ext>
      </extLst>
    </cfRule>
  </conditionalFormatting>
  <conditionalFormatting sqref="G159">
    <cfRule type="dataBar" priority="3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{6EA6D86E-9207-48C8-98BE-9D6B61882C34}</x14:id>
        </ext>
      </extLst>
    </cfRule>
  </conditionalFormatting>
  <conditionalFormatting sqref="G176">
    <cfRule type="dataBar" priority="30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{B5D0C13C-7B74-4BFB-B0C7-A01127DA164F}</x14:id>
        </ext>
      </extLst>
    </cfRule>
  </conditionalFormatting>
  <conditionalFormatting sqref="G193">
    <cfRule type="dataBar" priority="2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{E1AED9AC-1C00-48BB-A656-5F1FDF24D8CC}</x14:id>
        </ext>
      </extLst>
    </cfRule>
  </conditionalFormatting>
  <conditionalFormatting sqref="G210">
    <cfRule type="dataBar" priority="2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{E6A673B2-20AD-4004-9851-F84909E1A468}</x14:id>
        </ext>
      </extLst>
    </cfRule>
  </conditionalFormatting>
  <conditionalFormatting sqref="G227">
    <cfRule type="dataBar" priority="2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{67568751-628F-434D-B226-D93EB8DC1F8A}</x14:id>
        </ext>
      </extLst>
    </cfRule>
  </conditionalFormatting>
  <conditionalFormatting sqref="G43:G50">
    <cfRule type="dataBar" priority="1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{60779571-7DBE-42CD-9551-F08B76161212}</x14:id>
        </ext>
      </extLst>
    </cfRule>
  </conditionalFormatting>
  <conditionalFormatting sqref="G59:G67">
    <cfRule type="dataBar" priority="1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{88D04B1A-0610-4522-9070-020ECB1F6B3E}</x14:id>
        </ext>
      </extLst>
    </cfRule>
  </conditionalFormatting>
  <conditionalFormatting sqref="G76:G84">
    <cfRule type="dataBar" priority="10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{5B8A5B34-1493-4501-807E-88954A556C5F}</x14:id>
        </ext>
      </extLst>
    </cfRule>
  </conditionalFormatting>
  <conditionalFormatting sqref="G93:G101">
    <cfRule type="dataBar" priority="9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{AAEBBC8D-D60F-45FA-A2CD-8B4749E5FD4F}</x14:id>
        </ext>
      </extLst>
    </cfRule>
  </conditionalFormatting>
  <conditionalFormatting sqref="G110:G118">
    <cfRule type="dataBar" priority="8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{56B79B44-C63C-41A3-A3FD-26B0455F6865}</x14:id>
        </ext>
      </extLst>
    </cfRule>
  </conditionalFormatting>
  <conditionalFormatting sqref="G127:G135">
    <cfRule type="dataBar" priority="7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{A8896A81-E0D4-455A-AAA9-D09424E2331F}</x14:id>
        </ext>
      </extLst>
    </cfRule>
  </conditionalFormatting>
  <conditionalFormatting sqref="G144:G152">
    <cfRule type="dataBar" priority="6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{0B11416C-FEFF-4085-8ADA-390FD2C8B876}</x14:id>
        </ext>
      </extLst>
    </cfRule>
  </conditionalFormatting>
  <conditionalFormatting sqref="G161:G169">
    <cfRule type="dataBar" priority="5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{B57760A5-9B77-4F6A-9C58-FA235916A441}</x14:id>
        </ext>
      </extLst>
    </cfRule>
  </conditionalFormatting>
  <conditionalFormatting sqref="G178:G186">
    <cfRule type="dataBar" priority="4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{AE9EEB31-1DB0-4736-BD59-B932AED2FF98}</x14:id>
        </ext>
      </extLst>
    </cfRule>
  </conditionalFormatting>
  <conditionalFormatting sqref="G195:G203">
    <cfRule type="dataBar" priority="3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{B89773FC-F76C-4FDD-9065-C8EC7C1973A6}</x14:id>
        </ext>
      </extLst>
    </cfRule>
  </conditionalFormatting>
  <conditionalFormatting sqref="G212:G220">
    <cfRule type="dataBar" priority="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{0CB57386-4209-4A13-B139-BACEEC328E99}</x14:id>
        </ext>
      </extLst>
    </cfRule>
  </conditionalFormatting>
  <conditionalFormatting sqref="G229:G237">
    <cfRule type="dataBar" priority="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{91BAAB6F-6175-4478-B3A1-AFC1EFAFA027}</x14:id>
        </ext>
      </extLst>
    </cfRule>
  </conditionalFormatting>
  <pageMargins left="1" right="1" top="0.75" bottom="0.5" header="0.5" footer="0.5"/>
  <pageSetup scale="63" fitToHeight="6" orientation="portrait" r:id="rId1"/>
  <headerFooter alignWithMargins="0">
    <oddFooter>&amp;L&amp;10&amp;F&amp;C&amp;10&amp;P&amp;R&amp;10&amp;D</oddFooter>
  </headerFooter>
  <rowBreaks count="4" manualBreakCount="4">
    <brk id="52" min="1" max="6" man="1"/>
    <brk id="103" min="1" max="6" man="1"/>
    <brk id="154" min="1" max="6" man="1"/>
    <brk id="205" min="1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28A0F5-3630-4A3C-A9E9-4D77DAADC39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 G42 G38 G51:G52</xm:sqref>
        </x14:conditionalFormatting>
        <x14:conditionalFormatting xmlns:xm="http://schemas.microsoft.com/office/excel/2006/main">
          <x14:cfRule type="dataBar" id="{AF97A291-0A8E-46DC-9EBB-71E2C43D8CD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G68:G69 G55</xm:sqref>
        </x14:conditionalFormatting>
        <x14:conditionalFormatting xmlns:xm="http://schemas.microsoft.com/office/excel/2006/main">
          <x14:cfRule type="dataBar" id="{B12FE3FB-CF55-4DBC-9B91-3B5683EFB924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G85:G86 G72 G238:G242</xm:sqref>
        </x14:conditionalFormatting>
        <x14:conditionalFormatting xmlns:xm="http://schemas.microsoft.com/office/excel/2006/main">
          <x14:cfRule type="dataBar" id="{DCC5630D-0C34-4BBA-92D7-C09740C454B9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G102:G103 G89</xm:sqref>
        </x14:conditionalFormatting>
        <x14:conditionalFormatting xmlns:xm="http://schemas.microsoft.com/office/excel/2006/main">
          <x14:cfRule type="dataBar" id="{649E3B7E-7A06-4637-BD90-D0ED02D3B4B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G119:G120 G106</xm:sqref>
        </x14:conditionalFormatting>
        <x14:conditionalFormatting xmlns:xm="http://schemas.microsoft.com/office/excel/2006/main">
          <x14:cfRule type="dataBar" id="{7F14876D-97D5-4239-A6E5-057ADF4E30D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G136:G137 G123</xm:sqref>
        </x14:conditionalFormatting>
        <x14:conditionalFormatting xmlns:xm="http://schemas.microsoft.com/office/excel/2006/main">
          <x14:cfRule type="dataBar" id="{D0FAE66D-2B10-4109-8122-24C464E7D764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G153:G154 G140</xm:sqref>
        </x14:conditionalFormatting>
        <x14:conditionalFormatting xmlns:xm="http://schemas.microsoft.com/office/excel/2006/main">
          <x14:cfRule type="dataBar" id="{07C4CD4F-79ED-443C-B0D7-DE3EE5A08F08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G170:G171 G157</xm:sqref>
        </x14:conditionalFormatting>
        <x14:conditionalFormatting xmlns:xm="http://schemas.microsoft.com/office/excel/2006/main">
          <x14:cfRule type="dataBar" id="{F1939C74-8E0B-4192-9B4A-56CFD722E7D4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G187:G188 G174</xm:sqref>
        </x14:conditionalFormatting>
        <x14:conditionalFormatting xmlns:xm="http://schemas.microsoft.com/office/excel/2006/main">
          <x14:cfRule type="dataBar" id="{276BBD41-DC82-4A19-B149-2B81D8F9F090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G204:G205 G191</xm:sqref>
        </x14:conditionalFormatting>
        <x14:conditionalFormatting xmlns:xm="http://schemas.microsoft.com/office/excel/2006/main">
          <x14:cfRule type="dataBar" id="{1454311B-69EC-4522-A36B-908F10EF9C4E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G221:G222 G208</xm:sqref>
        </x14:conditionalFormatting>
        <x14:conditionalFormatting xmlns:xm="http://schemas.microsoft.com/office/excel/2006/main">
          <x14:cfRule type="dataBar" id="{6D11483D-90AC-4FD8-99FB-CFD84EA2413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G225</xm:sqref>
        </x14:conditionalFormatting>
        <x14:conditionalFormatting xmlns:xm="http://schemas.microsoft.com/office/excel/2006/main">
          <x14:cfRule type="dataBar" id="{7F25A07C-95DE-4CA3-A77D-8E3AF96E3618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F9</xm:sqref>
        </x14:conditionalFormatting>
        <x14:conditionalFormatting xmlns:xm="http://schemas.microsoft.com/office/excel/2006/main">
          <x14:cfRule type="dataBar" id="{B907306C-7A31-4961-B4A4-1B6B71318DB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G40:G41</xm:sqref>
        </x14:conditionalFormatting>
        <x14:conditionalFormatting xmlns:xm="http://schemas.microsoft.com/office/excel/2006/main">
          <x14:cfRule type="dataBar" id="{BAA6D6F9-8863-42D2-8ECA-70FB16FC2070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G226</xm:sqref>
        </x14:conditionalFormatting>
        <x14:conditionalFormatting xmlns:xm="http://schemas.microsoft.com/office/excel/2006/main">
          <x14:cfRule type="dataBar" id="{1797D1C4-EED9-46E4-A07D-9B5F2E5BB29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G228</xm:sqref>
        </x14:conditionalFormatting>
        <x14:conditionalFormatting xmlns:xm="http://schemas.microsoft.com/office/excel/2006/main">
          <x14:cfRule type="dataBar" id="{982AC977-3A90-4159-AD1C-9BAA8A77F19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G58</xm:sqref>
        </x14:conditionalFormatting>
        <x14:conditionalFormatting xmlns:xm="http://schemas.microsoft.com/office/excel/2006/main">
          <x14:cfRule type="dataBar" id="{6509BC31-591A-4F1F-89AC-D63BC945F1A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G75</xm:sqref>
        </x14:conditionalFormatting>
        <x14:conditionalFormatting xmlns:xm="http://schemas.microsoft.com/office/excel/2006/main">
          <x14:cfRule type="dataBar" id="{BD1089B7-DFF2-4959-BA50-E2CF8ED5F90C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G92</xm:sqref>
        </x14:conditionalFormatting>
        <x14:conditionalFormatting xmlns:xm="http://schemas.microsoft.com/office/excel/2006/main">
          <x14:cfRule type="dataBar" id="{740EDCAD-ADCA-4D70-BEC6-7C964EB380DA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G109</xm:sqref>
        </x14:conditionalFormatting>
        <x14:conditionalFormatting xmlns:xm="http://schemas.microsoft.com/office/excel/2006/main">
          <x14:cfRule type="dataBar" id="{6125CAE1-322F-407D-B1CD-80A84C15A86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G126</xm:sqref>
        </x14:conditionalFormatting>
        <x14:conditionalFormatting xmlns:xm="http://schemas.microsoft.com/office/excel/2006/main">
          <x14:cfRule type="dataBar" id="{990466D5-BC82-490B-96E8-50F6606F2C93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G143</xm:sqref>
        </x14:conditionalFormatting>
        <x14:conditionalFormatting xmlns:xm="http://schemas.microsoft.com/office/excel/2006/main">
          <x14:cfRule type="dataBar" id="{E764ECB7-1621-470E-81DD-0FCB64A0293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G160</xm:sqref>
        </x14:conditionalFormatting>
        <x14:conditionalFormatting xmlns:xm="http://schemas.microsoft.com/office/excel/2006/main">
          <x14:cfRule type="dataBar" id="{98CC9E50-D2DB-40A3-9597-AF995369D086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G177</xm:sqref>
        </x14:conditionalFormatting>
        <x14:conditionalFormatting xmlns:xm="http://schemas.microsoft.com/office/excel/2006/main">
          <x14:cfRule type="dataBar" id="{DB099A89-FAEA-4D3A-81B7-607D3F3BDC33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G194</xm:sqref>
        </x14:conditionalFormatting>
        <x14:conditionalFormatting xmlns:xm="http://schemas.microsoft.com/office/excel/2006/main">
          <x14:cfRule type="dataBar" id="{EE7ACA55-9686-4910-B7F3-2FF1A3F3FBA2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G211</xm:sqref>
        </x14:conditionalFormatting>
        <x14:conditionalFormatting xmlns:xm="http://schemas.microsoft.com/office/excel/2006/main">
          <x14:cfRule type="dataBar" id="{7671AF0C-631F-4769-80DC-7BAD99EBCFE0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G209</xm:sqref>
        </x14:conditionalFormatting>
        <x14:conditionalFormatting xmlns:xm="http://schemas.microsoft.com/office/excel/2006/main">
          <x14:cfRule type="dataBar" id="{F6511332-3E82-4F0B-AF2E-F093D42066F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G192</xm:sqref>
        </x14:conditionalFormatting>
        <x14:conditionalFormatting xmlns:xm="http://schemas.microsoft.com/office/excel/2006/main">
          <x14:cfRule type="dataBar" id="{9A28AD7B-88DE-4F6A-8C91-B3F7B6A0076D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G175</xm:sqref>
        </x14:conditionalFormatting>
        <x14:conditionalFormatting xmlns:xm="http://schemas.microsoft.com/office/excel/2006/main">
          <x14:cfRule type="dataBar" id="{8441E99D-0C1F-468E-8EAB-44D7C7847AB3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G158</xm:sqref>
        </x14:conditionalFormatting>
        <x14:conditionalFormatting xmlns:xm="http://schemas.microsoft.com/office/excel/2006/main">
          <x14:cfRule type="dataBar" id="{534DFAE7-2164-4D30-8612-24E37726C7F0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G141</xm:sqref>
        </x14:conditionalFormatting>
        <x14:conditionalFormatting xmlns:xm="http://schemas.microsoft.com/office/excel/2006/main">
          <x14:cfRule type="dataBar" id="{13F02C05-97B9-45B0-AE9D-DC0200DCEBB3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G124</xm:sqref>
        </x14:conditionalFormatting>
        <x14:conditionalFormatting xmlns:xm="http://schemas.microsoft.com/office/excel/2006/main">
          <x14:cfRule type="dataBar" id="{903BE39E-7C06-4830-86A0-3251ADADFEE1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G107</xm:sqref>
        </x14:conditionalFormatting>
        <x14:conditionalFormatting xmlns:xm="http://schemas.microsoft.com/office/excel/2006/main">
          <x14:cfRule type="dataBar" id="{80714DF7-E1B1-4E43-AEDF-580AEDA1DE3D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G90</xm:sqref>
        </x14:conditionalFormatting>
        <x14:conditionalFormatting xmlns:xm="http://schemas.microsoft.com/office/excel/2006/main">
          <x14:cfRule type="dataBar" id="{78C67F5A-77D5-4AEA-A3B3-67B95E6DE858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G73</xm:sqref>
        </x14:conditionalFormatting>
        <x14:conditionalFormatting xmlns:xm="http://schemas.microsoft.com/office/excel/2006/main">
          <x14:cfRule type="dataBar" id="{7E27351A-A5F9-427D-BF44-939C4BE3636A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G56</xm:sqref>
        </x14:conditionalFormatting>
        <x14:conditionalFormatting xmlns:xm="http://schemas.microsoft.com/office/excel/2006/main">
          <x14:cfRule type="dataBar" id="{A7B75A33-5480-46D7-9673-4497C7C2E85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G39</xm:sqref>
        </x14:conditionalFormatting>
        <x14:conditionalFormatting xmlns:xm="http://schemas.microsoft.com/office/excel/2006/main">
          <x14:cfRule type="dataBar" id="{4E4C86EA-5CF5-4837-B263-9D220C505A0E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G57</xm:sqref>
        </x14:conditionalFormatting>
        <x14:conditionalFormatting xmlns:xm="http://schemas.microsoft.com/office/excel/2006/main">
          <x14:cfRule type="dataBar" id="{8D6BCF2D-3778-423D-8FE4-C83384E0846B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G74</xm:sqref>
        </x14:conditionalFormatting>
        <x14:conditionalFormatting xmlns:xm="http://schemas.microsoft.com/office/excel/2006/main">
          <x14:cfRule type="dataBar" id="{F116F76E-C7BB-48F0-914E-89A632C41C43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G91</xm:sqref>
        </x14:conditionalFormatting>
        <x14:conditionalFormatting xmlns:xm="http://schemas.microsoft.com/office/excel/2006/main">
          <x14:cfRule type="dataBar" id="{494ABD76-8F7C-4988-BD6B-A5A7DB83C81D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G108</xm:sqref>
        </x14:conditionalFormatting>
        <x14:conditionalFormatting xmlns:xm="http://schemas.microsoft.com/office/excel/2006/main">
          <x14:cfRule type="dataBar" id="{D9C59747-8C14-4B11-BC72-105F3A055DD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G125</xm:sqref>
        </x14:conditionalFormatting>
        <x14:conditionalFormatting xmlns:xm="http://schemas.microsoft.com/office/excel/2006/main">
          <x14:cfRule type="dataBar" id="{ACDF1DE9-8503-41A2-A3E1-5B102063244A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G142</xm:sqref>
        </x14:conditionalFormatting>
        <x14:conditionalFormatting xmlns:xm="http://schemas.microsoft.com/office/excel/2006/main">
          <x14:cfRule type="dataBar" id="{6EA6D86E-9207-48C8-98BE-9D6B61882C34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G159</xm:sqref>
        </x14:conditionalFormatting>
        <x14:conditionalFormatting xmlns:xm="http://schemas.microsoft.com/office/excel/2006/main">
          <x14:cfRule type="dataBar" id="{B5D0C13C-7B74-4BFB-B0C7-A01127DA164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G176</xm:sqref>
        </x14:conditionalFormatting>
        <x14:conditionalFormatting xmlns:xm="http://schemas.microsoft.com/office/excel/2006/main">
          <x14:cfRule type="dataBar" id="{E1AED9AC-1C00-48BB-A656-5F1FDF24D8CC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G193</xm:sqref>
        </x14:conditionalFormatting>
        <x14:conditionalFormatting xmlns:xm="http://schemas.microsoft.com/office/excel/2006/main">
          <x14:cfRule type="dataBar" id="{E6A673B2-20AD-4004-9851-F84909E1A468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G210</xm:sqref>
        </x14:conditionalFormatting>
        <x14:conditionalFormatting xmlns:xm="http://schemas.microsoft.com/office/excel/2006/main">
          <x14:cfRule type="dataBar" id="{67568751-628F-434D-B226-D93EB8DC1F8A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G227</xm:sqref>
        </x14:conditionalFormatting>
        <x14:conditionalFormatting xmlns:xm="http://schemas.microsoft.com/office/excel/2006/main">
          <x14:cfRule type="dataBar" id="{60779571-7DBE-42CD-9551-F08B76161212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G43:G50</xm:sqref>
        </x14:conditionalFormatting>
        <x14:conditionalFormatting xmlns:xm="http://schemas.microsoft.com/office/excel/2006/main">
          <x14:cfRule type="dataBar" id="{88D04B1A-0610-4522-9070-020ECB1F6B3E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G59:G67</xm:sqref>
        </x14:conditionalFormatting>
        <x14:conditionalFormatting xmlns:xm="http://schemas.microsoft.com/office/excel/2006/main">
          <x14:cfRule type="dataBar" id="{5B8A5B34-1493-4501-807E-88954A556C5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G76:G84</xm:sqref>
        </x14:conditionalFormatting>
        <x14:conditionalFormatting xmlns:xm="http://schemas.microsoft.com/office/excel/2006/main">
          <x14:cfRule type="dataBar" id="{AAEBBC8D-D60F-45FA-A2CD-8B4749E5FD4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G93:G101</xm:sqref>
        </x14:conditionalFormatting>
        <x14:conditionalFormatting xmlns:xm="http://schemas.microsoft.com/office/excel/2006/main">
          <x14:cfRule type="dataBar" id="{56B79B44-C63C-41A3-A3FD-26B0455F6865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G110:G118</xm:sqref>
        </x14:conditionalFormatting>
        <x14:conditionalFormatting xmlns:xm="http://schemas.microsoft.com/office/excel/2006/main">
          <x14:cfRule type="dataBar" id="{A8896A81-E0D4-455A-AAA9-D09424E2331F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G127:G135</xm:sqref>
        </x14:conditionalFormatting>
        <x14:conditionalFormatting xmlns:xm="http://schemas.microsoft.com/office/excel/2006/main">
          <x14:cfRule type="dataBar" id="{0B11416C-FEFF-4085-8ADA-390FD2C8B876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G144:G152</xm:sqref>
        </x14:conditionalFormatting>
        <x14:conditionalFormatting xmlns:xm="http://schemas.microsoft.com/office/excel/2006/main">
          <x14:cfRule type="dataBar" id="{B57760A5-9B77-4F6A-9C58-FA235916A441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G161:G169</xm:sqref>
        </x14:conditionalFormatting>
        <x14:conditionalFormatting xmlns:xm="http://schemas.microsoft.com/office/excel/2006/main">
          <x14:cfRule type="dataBar" id="{AE9EEB31-1DB0-4736-BD59-B932AED2FF98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G178:G186</xm:sqref>
        </x14:conditionalFormatting>
        <x14:conditionalFormatting xmlns:xm="http://schemas.microsoft.com/office/excel/2006/main">
          <x14:cfRule type="dataBar" id="{B89773FC-F76C-4FDD-9065-C8EC7C1973A6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G195:G203</xm:sqref>
        </x14:conditionalFormatting>
        <x14:conditionalFormatting xmlns:xm="http://schemas.microsoft.com/office/excel/2006/main">
          <x14:cfRule type="dataBar" id="{0CB57386-4209-4A13-B139-BACEEC328E99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G212:G220</xm:sqref>
        </x14:conditionalFormatting>
        <x14:conditionalFormatting xmlns:xm="http://schemas.microsoft.com/office/excel/2006/main">
          <x14:cfRule type="dataBar" id="{91BAAB6F-6175-4478-B3A1-AFC1EFAFA027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G229:G237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bdee9fd0-24ae-43d5-a993-c229dd72aa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DC7845F59C742963C7E875BC4ABCD" ma:contentTypeVersion="13" ma:contentTypeDescription="Create a new document." ma:contentTypeScope="" ma:versionID="37aecfc551c051b35ba15a3ad5b812c7">
  <xsd:schema xmlns:xsd="http://www.w3.org/2001/XMLSchema" xmlns:xs="http://www.w3.org/2001/XMLSchema" xmlns:p="http://schemas.microsoft.com/office/2006/metadata/properties" xmlns:ns3="453614e0-a4e8-424c-b3ba-f2f5d3461010" xmlns:ns4="bdee9fd0-24ae-43d5-a993-c229dd72aa5e" targetNamespace="http://schemas.microsoft.com/office/2006/metadata/properties" ma:root="true" ma:fieldsID="637e66c7b03d7c40b2c8b50bb5c47ea8" ns3:_="" ns4:_="">
    <xsd:import namespace="453614e0-a4e8-424c-b3ba-f2f5d3461010"/>
    <xsd:import namespace="bdee9fd0-24ae-43d5-a993-c229dd72aa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614e0-a4e8-424c-b3ba-f2f5d34610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e9fd0-24ae-43d5-a993-c229dd72a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98EF94-6E8C-402E-908B-74232332AFBF}">
  <ds:schemaRefs>
    <ds:schemaRef ds:uri="http://purl.org/dc/terms/"/>
    <ds:schemaRef ds:uri="http://schemas.openxmlformats.org/package/2006/metadata/core-properties"/>
    <ds:schemaRef ds:uri="bdee9fd0-24ae-43d5-a993-c229dd72aa5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3614e0-a4e8-424c-b3ba-f2f5d34610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4BB879-B1C0-404C-AB33-621B0D1B00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ED692-68C9-4100-9770-D7389BD50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614e0-a4e8-424c-b3ba-f2f5d3461010"/>
    <ds:schemaRef ds:uri="bdee9fd0-24ae-43d5-a993-c229dd72a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Schoolwide Budget</vt:lpstr>
      <vt:lpstr>Parent and Family Engage Budget</vt:lpstr>
      <vt:lpstr>'Parent and Family Engage Budget'!Print_Area</vt:lpstr>
      <vt:lpstr>'Schoolwide Budget'!Print_Area</vt:lpstr>
      <vt:lpstr>'Parent and Family Engage Budget'!Print_Titles</vt:lpstr>
      <vt:lpstr>'Schoolwide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2019-11-26T05:41:00Z</dcterms:created>
  <dcterms:modified xsi:type="dcterms:W3CDTF">2020-04-20T13:11:33Z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0x010100160DC7845F59C742963C7E875BC4ABCD</vt:lpwstr>
  </property>
</Properties>
</file>