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hidePivotFieldList="1"/>
  <mc:AlternateContent xmlns:mc="http://schemas.openxmlformats.org/markup-compatibility/2006">
    <mc:Choice Requires="x15">
      <x15ac:absPath xmlns:x15ac="http://schemas.microsoft.com/office/spreadsheetml/2010/11/ac" url="C:\Users\browk18\Desktop\"/>
    </mc:Choice>
  </mc:AlternateContent>
  <xr:revisionPtr revIDLastSave="0" documentId="8_{A2A59D54-F7FC-4728-8CDC-571397A3B63D}" xr6:coauthVersionLast="44" xr6:coauthVersionMax="44" xr10:uidLastSave="{00000000-0000-0000-0000-000000000000}"/>
  <bookViews>
    <workbookView xWindow="-120" yWindow="-120" windowWidth="20730" windowHeight="11160" xr2:uid="{00000000-000D-0000-FFFF-FFFF00000000}"/>
  </bookViews>
  <sheets>
    <sheet name="Activities" sheetId="2" r:id="rId1"/>
    <sheet name="Responses" sheetId="3" state="hidden" r:id="rId2"/>
    <sheet name="Consultants" sheetId="17" state="hidden" r:id="rId3"/>
    <sheet name="Sheet3" sheetId="6" state="hidden" r:id="rId4"/>
    <sheet name="Sheet1" sheetId="4" state="hidden" r:id="rId5"/>
    <sheet name="Sheet5" sheetId="8" state="hidden" r:id="rId6"/>
    <sheet name="Sheet2" sheetId="5"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E2" i="3" l="1"/>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A2" i="3"/>
  <c r="C21" i="17" l="1"/>
  <c r="Q134" i="8" l="1"/>
  <c r="J3" i="8"/>
  <c r="J4" i="8"/>
  <c r="J5" i="8"/>
  <c r="J6" i="8"/>
  <c r="J7" i="8"/>
  <c r="J8" i="8"/>
  <c r="J9" i="8"/>
  <c r="J10" i="8"/>
  <c r="J11" i="8"/>
  <c r="J12" i="8"/>
  <c r="J13" i="8"/>
  <c r="J14" i="8"/>
  <c r="J15" i="8"/>
  <c r="J16" i="8"/>
  <c r="J17" i="8"/>
  <c r="J18" i="8"/>
  <c r="J19" i="8"/>
  <c r="J20" i="8"/>
  <c r="J21" i="8"/>
  <c r="J22" i="8"/>
  <c r="J23" i="8"/>
  <c r="J24" i="8"/>
  <c r="J25" i="8"/>
  <c r="J26" i="8"/>
  <c r="J27" i="8"/>
  <c r="J28" i="8"/>
  <c r="J2" i="8"/>
  <c r="H3" i="8"/>
  <c r="H4" i="8"/>
  <c r="H5" i="8"/>
  <c r="H6" i="8"/>
  <c r="H7" i="8"/>
  <c r="H8" i="8"/>
  <c r="H9" i="8"/>
  <c r="H10" i="8"/>
  <c r="H11" i="8"/>
  <c r="H12" i="8"/>
  <c r="H13" i="8"/>
  <c r="H14" i="8"/>
  <c r="H15" i="8"/>
  <c r="H16" i="8"/>
  <c r="H17" i="8"/>
  <c r="H18" i="8"/>
  <c r="H19" i="8"/>
  <c r="H20" i="8"/>
  <c r="H21" i="8"/>
  <c r="H22" i="8"/>
  <c r="H23" i="8"/>
  <c r="H24" i="8"/>
  <c r="H25" i="8"/>
  <c r="H26" i="8"/>
  <c r="H27" i="8"/>
  <c r="H2" i="8"/>
  <c r="F3" i="8"/>
  <c r="F4" i="8"/>
  <c r="F5" i="8"/>
  <c r="F6" i="8"/>
  <c r="F7" i="8"/>
  <c r="F8" i="8"/>
  <c r="F9" i="8"/>
  <c r="F10" i="8"/>
  <c r="F11" i="8"/>
  <c r="F12" i="8"/>
  <c r="F13" i="8"/>
  <c r="F14" i="8"/>
  <c r="F15" i="8"/>
  <c r="F16" i="8"/>
  <c r="F17" i="8"/>
  <c r="F18" i="8"/>
  <c r="F19" i="8"/>
  <c r="F20" i="8"/>
  <c r="F21" i="8"/>
  <c r="F22" i="8"/>
  <c r="F23" i="8"/>
  <c r="F24" i="8"/>
  <c r="F25" i="8"/>
  <c r="F26" i="8"/>
  <c r="F27" i="8"/>
  <c r="F28" i="8"/>
  <c r="F2" i="8"/>
  <c r="H28" i="8"/>
  <c r="D3" i="8"/>
  <c r="D4" i="8"/>
  <c r="D5" i="8"/>
  <c r="D6" i="8"/>
  <c r="D7" i="8"/>
  <c r="D8" i="8"/>
  <c r="D9" i="8"/>
  <c r="D10" i="8"/>
  <c r="D11" i="8"/>
  <c r="D12" i="8"/>
  <c r="D13" i="8"/>
  <c r="D14" i="8"/>
  <c r="D15" i="8"/>
  <c r="D16" i="8"/>
  <c r="D17" i="8"/>
  <c r="D18" i="8"/>
  <c r="D19" i="8"/>
  <c r="D20" i="8"/>
  <c r="D21" i="8"/>
  <c r="D22" i="8"/>
  <c r="D23" i="8"/>
  <c r="D24" i="8"/>
  <c r="D25" i="8"/>
  <c r="D26" i="8"/>
  <c r="D27" i="8"/>
  <c r="D28" i="8"/>
  <c r="D2" i="8"/>
  <c r="W3" i="4"/>
  <c r="W4" i="4"/>
  <c r="W5" i="4"/>
  <c r="W6" i="4"/>
  <c r="W7" i="4"/>
  <c r="W8" i="4"/>
  <c r="W9" i="4"/>
  <c r="W10" i="4"/>
  <c r="W11" i="4"/>
  <c r="W12" i="4"/>
  <c r="W13" i="4"/>
  <c r="W14" i="4"/>
  <c r="W15" i="4"/>
  <c r="W16" i="4"/>
  <c r="W17" i="4"/>
  <c r="W18" i="4"/>
  <c r="W19" i="4"/>
  <c r="W20" i="4"/>
  <c r="W21" i="4"/>
  <c r="W22" i="4"/>
  <c r="W23" i="4"/>
  <c r="W24" i="4"/>
  <c r="W25" i="4"/>
  <c r="W26" i="4"/>
  <c r="W27" i="4"/>
  <c r="W28" i="4"/>
  <c r="W2" i="4"/>
  <c r="V3" i="4"/>
  <c r="V4" i="4"/>
  <c r="V5" i="4"/>
  <c r="V6" i="4"/>
  <c r="V7" i="4"/>
  <c r="V8" i="4"/>
  <c r="V9" i="4"/>
  <c r="V10" i="4"/>
  <c r="V11" i="4"/>
  <c r="V12" i="4"/>
  <c r="V13" i="4"/>
  <c r="V14" i="4"/>
  <c r="V15" i="4"/>
  <c r="V16" i="4"/>
  <c r="V17" i="4"/>
  <c r="V18" i="4"/>
  <c r="V19" i="4"/>
  <c r="V20" i="4"/>
  <c r="V21" i="4"/>
  <c r="V22" i="4"/>
  <c r="V23" i="4"/>
  <c r="V24" i="4"/>
  <c r="V25" i="4"/>
  <c r="V26" i="4"/>
  <c r="V27" i="4"/>
  <c r="V28" i="4"/>
  <c r="V2" i="4"/>
  <c r="U3" i="4"/>
  <c r="U4" i="4"/>
  <c r="U5" i="4"/>
  <c r="U6" i="4"/>
  <c r="U7" i="4"/>
  <c r="U8" i="4"/>
  <c r="U9" i="4"/>
  <c r="U10" i="4"/>
  <c r="U11" i="4"/>
  <c r="U12" i="4"/>
  <c r="U13" i="4"/>
  <c r="U14" i="4"/>
  <c r="U15" i="4"/>
  <c r="U16" i="4"/>
  <c r="U17" i="4"/>
  <c r="U18" i="4"/>
  <c r="U19" i="4"/>
  <c r="U20" i="4"/>
  <c r="U21" i="4"/>
  <c r="U22" i="4"/>
  <c r="U23" i="4"/>
  <c r="U24" i="4"/>
  <c r="U25" i="4"/>
  <c r="U26" i="4"/>
  <c r="U27" i="4"/>
  <c r="U28" i="4"/>
  <c r="U2" i="4"/>
  <c r="T3" i="4"/>
  <c r="T4" i="4"/>
  <c r="T5" i="4"/>
  <c r="T6" i="4"/>
  <c r="T7" i="4"/>
  <c r="T8" i="4"/>
  <c r="T9" i="4"/>
  <c r="T10" i="4"/>
  <c r="T11" i="4"/>
  <c r="T12" i="4"/>
  <c r="T13" i="4"/>
  <c r="T14" i="4"/>
  <c r="T15" i="4"/>
  <c r="T16" i="4"/>
  <c r="T17" i="4"/>
  <c r="T18" i="4"/>
  <c r="T19" i="4"/>
  <c r="T20" i="4"/>
  <c r="T21" i="4"/>
  <c r="T22" i="4"/>
  <c r="T23" i="4"/>
  <c r="T24" i="4"/>
  <c r="T25" i="4"/>
  <c r="T26" i="4"/>
  <c r="T27" i="4"/>
  <c r="T28" i="4"/>
  <c r="T2" i="4"/>
  <c r="S3" i="4"/>
  <c r="S4" i="4"/>
  <c r="S5" i="4"/>
  <c r="S6" i="4"/>
  <c r="S7" i="4"/>
  <c r="S8" i="4"/>
  <c r="S9" i="4"/>
  <c r="S10" i="4"/>
  <c r="S11" i="4"/>
  <c r="S12" i="4"/>
  <c r="S13" i="4"/>
  <c r="S14" i="4"/>
  <c r="S15" i="4"/>
  <c r="S16" i="4"/>
  <c r="S17" i="4"/>
  <c r="S18" i="4"/>
  <c r="S19" i="4"/>
  <c r="S20" i="4"/>
  <c r="S21" i="4"/>
  <c r="S22" i="4"/>
  <c r="S23" i="4"/>
  <c r="S24" i="4"/>
  <c r="S25" i="4"/>
  <c r="S26" i="4"/>
  <c r="S27" i="4"/>
  <c r="S28" i="4"/>
  <c r="S2" i="4"/>
  <c r="R3" i="4"/>
  <c r="R4" i="4"/>
  <c r="R5" i="4"/>
  <c r="R6" i="4"/>
  <c r="R7" i="4"/>
  <c r="R8" i="4"/>
  <c r="R9" i="4"/>
  <c r="R10" i="4"/>
  <c r="R11" i="4"/>
  <c r="R12" i="4"/>
  <c r="R13" i="4"/>
  <c r="R14" i="4"/>
  <c r="R15" i="4"/>
  <c r="R16" i="4"/>
  <c r="R17" i="4"/>
  <c r="R18" i="4"/>
  <c r="R19" i="4"/>
  <c r="R20" i="4"/>
  <c r="R21" i="4"/>
  <c r="R22" i="4"/>
  <c r="R23" i="4"/>
  <c r="R24" i="4"/>
  <c r="R25" i="4"/>
  <c r="R26" i="4"/>
  <c r="R27" i="4"/>
  <c r="R28" i="4"/>
  <c r="R2" i="4"/>
  <c r="Q3" i="4"/>
  <c r="Q4" i="4"/>
  <c r="Q5" i="4"/>
  <c r="Q6" i="4"/>
  <c r="Q7" i="4"/>
  <c r="Q8" i="4"/>
  <c r="Q9" i="4"/>
  <c r="Q10" i="4"/>
  <c r="Q11" i="4"/>
  <c r="Q12" i="4"/>
  <c r="Q13" i="4"/>
  <c r="Q14" i="4"/>
  <c r="Q15" i="4"/>
  <c r="Q16" i="4"/>
  <c r="Q17" i="4"/>
  <c r="Q18" i="4"/>
  <c r="Q19" i="4"/>
  <c r="Q20" i="4"/>
  <c r="Q21" i="4"/>
  <c r="Q22" i="4"/>
  <c r="Q23" i="4"/>
  <c r="Q24" i="4"/>
  <c r="Q25" i="4"/>
  <c r="Q26" i="4"/>
  <c r="Q27" i="4"/>
  <c r="Q28" i="4"/>
  <c r="Q2" i="4"/>
  <c r="P3" i="4"/>
  <c r="P4" i="4"/>
  <c r="P5" i="4"/>
  <c r="P6" i="4"/>
  <c r="P7" i="4"/>
  <c r="P8" i="4"/>
  <c r="P9" i="4"/>
  <c r="P10" i="4"/>
  <c r="P11" i="4"/>
  <c r="P12" i="4"/>
  <c r="P13" i="4"/>
  <c r="P14" i="4"/>
  <c r="P15" i="4"/>
  <c r="P16" i="4"/>
  <c r="P17" i="4"/>
  <c r="P18" i="4"/>
  <c r="P19" i="4"/>
  <c r="P20" i="4"/>
  <c r="P21" i="4"/>
  <c r="P22" i="4"/>
  <c r="P23" i="4"/>
  <c r="P24" i="4"/>
  <c r="P25" i="4"/>
  <c r="P26" i="4"/>
  <c r="P27" i="4"/>
  <c r="P28" i="4"/>
  <c r="P2" i="4"/>
  <c r="O3" i="4"/>
  <c r="O4" i="4"/>
  <c r="O5" i="4"/>
  <c r="O6" i="4"/>
  <c r="O7" i="4"/>
  <c r="O8" i="4"/>
  <c r="O9" i="4"/>
  <c r="O10" i="4"/>
  <c r="O11" i="4"/>
  <c r="O12" i="4"/>
  <c r="O13" i="4"/>
  <c r="O14" i="4"/>
  <c r="O15" i="4"/>
  <c r="O16" i="4"/>
  <c r="O17" i="4"/>
  <c r="O18" i="4"/>
  <c r="O19" i="4"/>
  <c r="O20" i="4"/>
  <c r="O21" i="4"/>
  <c r="O22" i="4"/>
  <c r="O23" i="4"/>
  <c r="O24" i="4"/>
  <c r="O25" i="4"/>
  <c r="O26" i="4"/>
  <c r="O27" i="4"/>
  <c r="O28" i="4"/>
  <c r="O2" i="4"/>
  <c r="N3" i="4"/>
  <c r="N4" i="4"/>
  <c r="N5" i="4"/>
  <c r="N6" i="4"/>
  <c r="N7" i="4"/>
  <c r="N8" i="4"/>
  <c r="N9" i="4"/>
  <c r="N10" i="4"/>
  <c r="N11" i="4"/>
  <c r="N12" i="4"/>
  <c r="N13" i="4"/>
  <c r="N14" i="4"/>
  <c r="N15" i="4"/>
  <c r="N16" i="4"/>
  <c r="N17" i="4"/>
  <c r="N18" i="4"/>
  <c r="N19" i="4"/>
  <c r="N20" i="4"/>
  <c r="N21" i="4"/>
  <c r="N22" i="4"/>
  <c r="N23" i="4"/>
  <c r="N24" i="4"/>
  <c r="N25" i="4"/>
  <c r="N26" i="4"/>
  <c r="N27" i="4"/>
  <c r="N28" i="4"/>
  <c r="N2" i="4"/>
  <c r="M3" i="4"/>
  <c r="M4" i="4"/>
  <c r="M5" i="4"/>
  <c r="M6" i="4"/>
  <c r="M7" i="4"/>
  <c r="M8" i="4"/>
  <c r="M9" i="4"/>
  <c r="M10" i="4"/>
  <c r="M11" i="4"/>
  <c r="M12" i="4"/>
  <c r="M13" i="4"/>
  <c r="M14" i="4"/>
  <c r="M15" i="4"/>
  <c r="M16" i="4"/>
  <c r="M17" i="4"/>
  <c r="M18" i="4"/>
  <c r="M19" i="4"/>
  <c r="M20" i="4"/>
  <c r="M21" i="4"/>
  <c r="M22" i="4"/>
  <c r="M23" i="4"/>
  <c r="M24" i="4"/>
  <c r="M25" i="4"/>
  <c r="M26" i="4"/>
  <c r="M27" i="4"/>
  <c r="M28" i="4"/>
  <c r="M2" i="4"/>
  <c r="L3" i="4"/>
  <c r="L4" i="4"/>
  <c r="L5" i="4"/>
  <c r="L6" i="4"/>
  <c r="L7" i="4"/>
  <c r="L8" i="4"/>
  <c r="L9" i="4"/>
  <c r="L10" i="4"/>
  <c r="L11" i="4"/>
  <c r="L12" i="4"/>
  <c r="L13" i="4"/>
  <c r="L14" i="4"/>
  <c r="L15" i="4"/>
  <c r="L16" i="4"/>
  <c r="L17" i="4"/>
  <c r="L18" i="4"/>
  <c r="L19" i="4"/>
  <c r="L20" i="4"/>
  <c r="L21" i="4"/>
  <c r="L22" i="4"/>
  <c r="L23" i="4"/>
  <c r="L24" i="4"/>
  <c r="L25" i="4"/>
  <c r="L26" i="4"/>
  <c r="L27" i="4"/>
  <c r="L28" i="4"/>
  <c r="L2" i="4"/>
  <c r="K3" i="4"/>
  <c r="K4" i="4"/>
  <c r="K5" i="4"/>
  <c r="K6" i="4"/>
  <c r="K7" i="4"/>
  <c r="K8" i="4"/>
  <c r="K9" i="4"/>
  <c r="K10" i="4"/>
  <c r="K11" i="4"/>
  <c r="K12" i="4"/>
  <c r="K13" i="4"/>
  <c r="K14" i="4"/>
  <c r="K15" i="4"/>
  <c r="K16" i="4"/>
  <c r="K17" i="4"/>
  <c r="K18" i="4"/>
  <c r="K19" i="4"/>
  <c r="K20" i="4"/>
  <c r="K21" i="4"/>
  <c r="K22" i="4"/>
  <c r="K23" i="4"/>
  <c r="K24" i="4"/>
  <c r="K25" i="4"/>
  <c r="K26" i="4"/>
  <c r="K27" i="4"/>
  <c r="K28" i="4"/>
  <c r="K2" i="4"/>
  <c r="J3" i="4"/>
  <c r="J4" i="4"/>
  <c r="J5" i="4"/>
  <c r="J6" i="4"/>
  <c r="J7" i="4"/>
  <c r="J8" i="4"/>
  <c r="J9" i="4"/>
  <c r="J10" i="4"/>
  <c r="J11" i="4"/>
  <c r="J12" i="4"/>
  <c r="J13" i="4"/>
  <c r="J14" i="4"/>
  <c r="J15" i="4"/>
  <c r="J16" i="4"/>
  <c r="J17" i="4"/>
  <c r="J18" i="4"/>
  <c r="J19" i="4"/>
  <c r="J20" i="4"/>
  <c r="J21" i="4"/>
  <c r="J22" i="4"/>
  <c r="J23" i="4"/>
  <c r="J24" i="4"/>
  <c r="J25" i="4"/>
  <c r="J26" i="4"/>
  <c r="J27" i="4"/>
  <c r="J28" i="4"/>
  <c r="J2" i="4"/>
  <c r="I3" i="4"/>
  <c r="I4" i="4"/>
  <c r="I5" i="4"/>
  <c r="I6" i="4"/>
  <c r="I7" i="4"/>
  <c r="I8" i="4"/>
  <c r="I9" i="4"/>
  <c r="I10" i="4"/>
  <c r="I11" i="4"/>
  <c r="I12" i="4"/>
  <c r="I13" i="4"/>
  <c r="I14" i="4"/>
  <c r="I15" i="4"/>
  <c r="I16" i="4"/>
  <c r="I17" i="4"/>
  <c r="I18" i="4"/>
  <c r="I19" i="4"/>
  <c r="I20" i="4"/>
  <c r="I21" i="4"/>
  <c r="I22" i="4"/>
  <c r="I23" i="4"/>
  <c r="I24" i="4"/>
  <c r="I25" i="4"/>
  <c r="I26" i="4"/>
  <c r="I27" i="4"/>
  <c r="I28" i="4"/>
  <c r="I2" i="4"/>
  <c r="H3" i="4"/>
  <c r="H4" i="4"/>
  <c r="H5" i="4"/>
  <c r="H6" i="4"/>
  <c r="H7" i="4"/>
  <c r="H8" i="4"/>
  <c r="H9" i="4"/>
  <c r="H10" i="4"/>
  <c r="H11" i="4"/>
  <c r="H12" i="4"/>
  <c r="H13" i="4"/>
  <c r="H14" i="4"/>
  <c r="H15" i="4"/>
  <c r="H16" i="4"/>
  <c r="H17" i="4"/>
  <c r="H18" i="4"/>
  <c r="H19" i="4"/>
  <c r="H20" i="4"/>
  <c r="H21" i="4"/>
  <c r="H22" i="4"/>
  <c r="H23" i="4"/>
  <c r="H24" i="4"/>
  <c r="H25" i="4"/>
  <c r="H26" i="4"/>
  <c r="H27" i="4"/>
  <c r="H28" i="4"/>
  <c r="H2" i="4"/>
  <c r="C28" i="4"/>
  <c r="K2" i="8" l="1"/>
  <c r="O110" i="8" s="1"/>
  <c r="V29" i="4"/>
  <c r="L30" i="4"/>
  <c r="P30" i="4"/>
  <c r="T30" i="4"/>
  <c r="W30" i="4"/>
  <c r="N30" i="4"/>
  <c r="O30" i="4"/>
  <c r="R30" i="4"/>
  <c r="S30" i="4"/>
  <c r="M30" i="4"/>
  <c r="Q30" i="4"/>
  <c r="U30" i="4"/>
  <c r="N29" i="4"/>
  <c r="V30" i="4"/>
  <c r="J30" i="4"/>
  <c r="U29" i="4"/>
  <c r="Q29" i="4"/>
  <c r="M29" i="4"/>
  <c r="K30" i="4"/>
  <c r="T29" i="4"/>
  <c r="P29" i="4"/>
  <c r="L29" i="4"/>
  <c r="R29" i="4"/>
  <c r="I29" i="4"/>
  <c r="H29" i="4"/>
  <c r="W29" i="4"/>
  <c r="S29" i="4"/>
  <c r="O29" i="4"/>
  <c r="I30" i="4"/>
  <c r="H30" i="4"/>
  <c r="I4" i="8"/>
  <c r="O85" i="8" s="1"/>
  <c r="K29" i="4"/>
  <c r="J29" i="4"/>
  <c r="E5" i="8"/>
  <c r="O32" i="8" s="1"/>
  <c r="I11" i="8"/>
  <c r="O92" i="8" s="1"/>
  <c r="E12" i="8"/>
  <c r="O39" i="8" s="1"/>
  <c r="K14" i="8"/>
  <c r="O122" i="8" s="1"/>
  <c r="K10" i="8"/>
  <c r="O118" i="8" s="1"/>
  <c r="K3" i="8"/>
  <c r="O111" i="8" s="1"/>
  <c r="E14" i="8"/>
  <c r="O41" i="8" s="1"/>
  <c r="K16" i="8"/>
  <c r="O124" i="8" s="1"/>
  <c r="K7" i="8"/>
  <c r="O115" i="8" s="1"/>
  <c r="I6" i="8"/>
  <c r="O87" i="8" s="1"/>
  <c r="E8" i="8"/>
  <c r="O35" i="8" s="1"/>
  <c r="E15" i="8"/>
  <c r="O42" i="8" s="1"/>
  <c r="G28" i="8"/>
  <c r="O82" i="8" s="1"/>
  <c r="I5" i="8"/>
  <c r="O86" i="8" s="1"/>
  <c r="K9" i="8"/>
  <c r="O117" i="8" s="1"/>
  <c r="E7" i="8"/>
  <c r="O34" i="8" s="1"/>
  <c r="E23" i="8"/>
  <c r="O50" i="8" s="1"/>
  <c r="G25" i="8"/>
  <c r="O79" i="8" s="1"/>
  <c r="G9" i="8"/>
  <c r="O63" i="8" s="1"/>
  <c r="I13" i="8"/>
  <c r="O94" i="8" s="1"/>
  <c r="K25" i="8"/>
  <c r="O133" i="8" s="1"/>
  <c r="K17" i="8"/>
  <c r="O125" i="8" s="1"/>
  <c r="E22" i="8"/>
  <c r="O49" i="8" s="1"/>
  <c r="E6" i="8"/>
  <c r="O33" i="8" s="1"/>
  <c r="G16" i="8"/>
  <c r="O70" i="8" s="1"/>
  <c r="I28" i="8"/>
  <c r="O109" i="8" s="1"/>
  <c r="I12" i="8"/>
  <c r="O93" i="8" s="1"/>
  <c r="K24" i="8"/>
  <c r="O132" i="8" s="1"/>
  <c r="K8" i="8"/>
  <c r="O116" i="8" s="1"/>
  <c r="E13" i="8"/>
  <c r="O40" i="8" s="1"/>
  <c r="G23" i="8"/>
  <c r="O77" i="8" s="1"/>
  <c r="G7" i="8"/>
  <c r="O61" i="8" s="1"/>
  <c r="I19" i="8"/>
  <c r="O100" i="8" s="1"/>
  <c r="I3" i="8"/>
  <c r="O84" i="8" s="1"/>
  <c r="K15" i="8"/>
  <c r="O123" i="8" s="1"/>
  <c r="E20" i="8"/>
  <c r="O47" i="8" s="1"/>
  <c r="E4" i="8"/>
  <c r="O31" i="8" s="1"/>
  <c r="G14" i="8"/>
  <c r="O68" i="8" s="1"/>
  <c r="I26" i="8"/>
  <c r="O107" i="8" s="1"/>
  <c r="I10" i="8"/>
  <c r="O91" i="8" s="1"/>
  <c r="K22" i="8"/>
  <c r="O130" i="8" s="1"/>
  <c r="K6" i="8"/>
  <c r="O114" i="8" s="1"/>
  <c r="E27" i="8"/>
  <c r="O54" i="8" s="1"/>
  <c r="E19" i="8"/>
  <c r="O46" i="8" s="1"/>
  <c r="E11" i="8"/>
  <c r="O38" i="8" s="1"/>
  <c r="E3" i="8"/>
  <c r="O30" i="8" s="1"/>
  <c r="G21" i="8"/>
  <c r="O75" i="8" s="1"/>
  <c r="G13" i="8"/>
  <c r="O67" i="8" s="1"/>
  <c r="G5" i="8"/>
  <c r="O59" i="8" s="1"/>
  <c r="I25" i="8"/>
  <c r="O106" i="8" s="1"/>
  <c r="I17" i="8"/>
  <c r="O98" i="8" s="1"/>
  <c r="I9" i="8"/>
  <c r="O90" i="8" s="1"/>
  <c r="K29" i="8"/>
  <c r="K21" i="8"/>
  <c r="O129" i="8" s="1"/>
  <c r="K13" i="8"/>
  <c r="O121" i="8" s="1"/>
  <c r="K5" i="8"/>
  <c r="O113" i="8" s="1"/>
  <c r="E26" i="8"/>
  <c r="O53" i="8" s="1"/>
  <c r="E18" i="8"/>
  <c r="O45" i="8" s="1"/>
  <c r="E10" i="8"/>
  <c r="O37" i="8" s="1"/>
  <c r="G2" i="8"/>
  <c r="O56" i="8" s="1"/>
  <c r="G20" i="8"/>
  <c r="O74" i="8" s="1"/>
  <c r="G12" i="8"/>
  <c r="O66" i="8" s="1"/>
  <c r="G4" i="8"/>
  <c r="O58" i="8" s="1"/>
  <c r="I24" i="8"/>
  <c r="O105" i="8" s="1"/>
  <c r="I16" i="8"/>
  <c r="O97" i="8" s="1"/>
  <c r="I8" i="8"/>
  <c r="O89" i="8" s="1"/>
  <c r="K28" i="8"/>
  <c r="O136" i="8" s="1"/>
  <c r="K20" i="8"/>
  <c r="O128" i="8" s="1"/>
  <c r="K12" i="8"/>
  <c r="O120" i="8" s="1"/>
  <c r="K4" i="8"/>
  <c r="O112" i="8" s="1"/>
  <c r="G17" i="8"/>
  <c r="O71" i="8" s="1"/>
  <c r="I2" i="8"/>
  <c r="O83" i="8" s="1"/>
  <c r="I21" i="8"/>
  <c r="O102" i="8" s="1"/>
  <c r="G24" i="8"/>
  <c r="O78" i="8" s="1"/>
  <c r="G8" i="8"/>
  <c r="O62" i="8" s="1"/>
  <c r="I20" i="8"/>
  <c r="O101" i="8" s="1"/>
  <c r="E21" i="8"/>
  <c r="O48" i="8" s="1"/>
  <c r="G15" i="8"/>
  <c r="O69" i="8" s="1"/>
  <c r="I27" i="8"/>
  <c r="O108" i="8" s="1"/>
  <c r="K23" i="8"/>
  <c r="O131" i="8" s="1"/>
  <c r="E2" i="8"/>
  <c r="O29" i="8" s="1"/>
  <c r="G22" i="8"/>
  <c r="O76" i="8" s="1"/>
  <c r="G6" i="8"/>
  <c r="O60" i="8" s="1"/>
  <c r="I18" i="8"/>
  <c r="O99" i="8" s="1"/>
  <c r="E25" i="8"/>
  <c r="O52" i="8" s="1"/>
  <c r="E17" i="8"/>
  <c r="O44" i="8" s="1"/>
  <c r="E9" i="8"/>
  <c r="O36" i="8" s="1"/>
  <c r="G27" i="8"/>
  <c r="O81" i="8" s="1"/>
  <c r="G19" i="8"/>
  <c r="O73" i="8" s="1"/>
  <c r="G11" i="8"/>
  <c r="O65" i="8" s="1"/>
  <c r="G3" i="8"/>
  <c r="O57" i="8" s="1"/>
  <c r="I23" i="8"/>
  <c r="O104" i="8" s="1"/>
  <c r="I15" i="8"/>
  <c r="O96" i="8" s="1"/>
  <c r="I7" i="8"/>
  <c r="O88" i="8" s="1"/>
  <c r="K27" i="8"/>
  <c r="O135" i="8" s="1"/>
  <c r="K19" i="8"/>
  <c r="O127" i="8" s="1"/>
  <c r="K11" i="8"/>
  <c r="O119" i="8" s="1"/>
  <c r="E24" i="8"/>
  <c r="O51" i="8" s="1"/>
  <c r="E16" i="8"/>
  <c r="O43" i="8" s="1"/>
  <c r="G26" i="8"/>
  <c r="O80" i="8" s="1"/>
  <c r="G18" i="8"/>
  <c r="O72" i="8" s="1"/>
  <c r="G10" i="8"/>
  <c r="O64" i="8" s="1"/>
  <c r="I22" i="8"/>
  <c r="O103" i="8" s="1"/>
  <c r="I14" i="8"/>
  <c r="O95" i="8" s="1"/>
  <c r="K26" i="8"/>
  <c r="O134" i="8" s="1"/>
  <c r="K18" i="8"/>
  <c r="O126" i="8" s="1"/>
  <c r="A13" i="8"/>
  <c r="B13" i="8" s="1"/>
  <c r="A14" i="8"/>
  <c r="B14" i="8" s="1"/>
  <c r="A15" i="8"/>
  <c r="B15" i="8" s="1"/>
  <c r="A16" i="8"/>
  <c r="A17" i="8"/>
  <c r="A18" i="8"/>
  <c r="A19" i="8"/>
  <c r="A20" i="8"/>
  <c r="A21" i="8"/>
  <c r="A22" i="8"/>
  <c r="C22" i="8" s="1"/>
  <c r="O22" i="8" s="1"/>
  <c r="A23" i="8"/>
  <c r="C23" i="8" s="1"/>
  <c r="O23" i="8" s="1"/>
  <c r="A24" i="8"/>
  <c r="C24" i="8" s="1"/>
  <c r="O24" i="8" s="1"/>
  <c r="A25" i="8"/>
  <c r="C25" i="8" s="1"/>
  <c r="O25" i="8" s="1"/>
  <c r="A26" i="8"/>
  <c r="C26" i="8" s="1"/>
  <c r="O26" i="8" s="1"/>
  <c r="A27" i="8"/>
  <c r="C27" i="8" s="1"/>
  <c r="O27" i="8" s="1"/>
  <c r="A28" i="8"/>
  <c r="C28" i="8" s="1"/>
  <c r="O28" i="8" s="1"/>
  <c r="A29" i="8"/>
  <c r="A12" i="8"/>
  <c r="A11" i="8"/>
  <c r="B11" i="8" s="1"/>
  <c r="A10" i="8"/>
  <c r="B10" i="8" s="1"/>
  <c r="A9" i="8"/>
  <c r="A8" i="8"/>
  <c r="B8" i="8" s="1"/>
  <c r="A7" i="8"/>
  <c r="B7" i="8" s="1"/>
  <c r="A6" i="8"/>
  <c r="B6" i="8" s="1"/>
  <c r="A5" i="8"/>
  <c r="B5" i="8" s="1"/>
  <c r="A4" i="8"/>
  <c r="B4" i="8" s="1"/>
  <c r="A3" i="8"/>
  <c r="B3" i="8" s="1"/>
  <c r="A2" i="8"/>
  <c r="C2" i="8" l="1"/>
  <c r="O2" i="8" s="1"/>
  <c r="C5" i="8"/>
  <c r="O5" i="8" s="1"/>
  <c r="C13" i="8"/>
  <c r="O13" i="8" s="1"/>
  <c r="C6" i="8"/>
  <c r="O6" i="8" s="1"/>
  <c r="C14" i="8"/>
  <c r="O14" i="8" s="1"/>
  <c r="C3" i="8"/>
  <c r="O3" i="8" s="1"/>
  <c r="C11" i="8"/>
  <c r="O11" i="8" s="1"/>
  <c r="C7" i="8"/>
  <c r="O7" i="8" s="1"/>
  <c r="C15" i="8"/>
  <c r="O15" i="8" s="1"/>
  <c r="C8" i="8"/>
  <c r="O8" i="8" s="1"/>
  <c r="C9" i="8"/>
  <c r="O9" i="8" s="1"/>
  <c r="C10" i="8"/>
  <c r="O10" i="8" s="1"/>
  <c r="C4" i="8"/>
  <c r="O4" i="8" s="1"/>
  <c r="C12" i="8"/>
  <c r="O12" i="8" s="1"/>
  <c r="B16" i="8"/>
  <c r="C16" i="8"/>
  <c r="O16" i="8" s="1"/>
  <c r="B21" i="8"/>
  <c r="C21" i="8"/>
  <c r="O21" i="8" s="1"/>
  <c r="B17" i="8"/>
  <c r="C17" i="8"/>
  <c r="O17" i="8" s="1"/>
  <c r="B20" i="8"/>
  <c r="C20" i="8"/>
  <c r="O20" i="8" s="1"/>
  <c r="B19" i="8"/>
  <c r="C19" i="8"/>
  <c r="O19" i="8" s="1"/>
  <c r="B18" i="8"/>
  <c r="C18" i="8"/>
  <c r="O18" i="8" s="1"/>
  <c r="B2" i="8"/>
  <c r="B12" i="8"/>
  <c r="B9" i="8"/>
  <c r="G3" i="4" l="1"/>
  <c r="G4" i="4"/>
  <c r="G5" i="4"/>
  <c r="G6" i="4"/>
  <c r="G7" i="4"/>
  <c r="G8" i="4"/>
  <c r="G9" i="4"/>
  <c r="G10" i="4"/>
  <c r="G11" i="4"/>
  <c r="G12" i="4"/>
  <c r="G13" i="4"/>
  <c r="G14" i="4"/>
  <c r="G15" i="4"/>
  <c r="G16" i="4"/>
  <c r="G17" i="4"/>
  <c r="G18" i="4"/>
  <c r="G19" i="4"/>
  <c r="G20" i="4"/>
  <c r="G21" i="4"/>
  <c r="G22" i="4"/>
  <c r="G23" i="4"/>
  <c r="G24" i="4"/>
  <c r="G25" i="4"/>
  <c r="G26" i="4"/>
  <c r="G27" i="4"/>
  <c r="G28" i="4"/>
  <c r="G2" i="4"/>
  <c r="F3" i="4"/>
  <c r="F4" i="4"/>
  <c r="F5" i="4"/>
  <c r="F6" i="4"/>
  <c r="F7" i="4"/>
  <c r="F8" i="4"/>
  <c r="F9" i="4"/>
  <c r="F10" i="4"/>
  <c r="F11" i="4"/>
  <c r="F12" i="4"/>
  <c r="F13" i="4"/>
  <c r="F14" i="4"/>
  <c r="F15" i="4"/>
  <c r="F16" i="4"/>
  <c r="F17" i="4"/>
  <c r="F18" i="4"/>
  <c r="F19" i="4"/>
  <c r="F20" i="4"/>
  <c r="F21" i="4"/>
  <c r="F22" i="4"/>
  <c r="F23" i="4"/>
  <c r="F24" i="4"/>
  <c r="F25" i="4"/>
  <c r="F26" i="4"/>
  <c r="F27" i="4"/>
  <c r="F2" i="4"/>
  <c r="E3" i="4"/>
  <c r="E4" i="4"/>
  <c r="E5" i="4"/>
  <c r="E6" i="4"/>
  <c r="E7" i="4"/>
  <c r="E8" i="4"/>
  <c r="E9" i="4"/>
  <c r="E10" i="4"/>
  <c r="E11" i="4"/>
  <c r="E12" i="4"/>
  <c r="E13" i="4"/>
  <c r="E14" i="4"/>
  <c r="E15" i="4"/>
  <c r="E16" i="4"/>
  <c r="E17" i="4"/>
  <c r="E18" i="4"/>
  <c r="E19" i="4"/>
  <c r="E20" i="4"/>
  <c r="E21" i="4"/>
  <c r="E22" i="4"/>
  <c r="E23" i="4"/>
  <c r="E24" i="4"/>
  <c r="E25" i="4"/>
  <c r="E26" i="4"/>
  <c r="E27" i="4"/>
  <c r="E28" i="4"/>
  <c r="E2" i="4"/>
  <c r="D2" i="4"/>
  <c r="D3" i="4"/>
  <c r="D4" i="4"/>
  <c r="D5" i="4"/>
  <c r="D6" i="4"/>
  <c r="D7" i="4"/>
  <c r="D8" i="4"/>
  <c r="D9" i="4"/>
  <c r="D10" i="4"/>
  <c r="D11" i="4"/>
  <c r="D12" i="4"/>
  <c r="D13" i="4"/>
  <c r="D14" i="4"/>
  <c r="D15" i="4"/>
  <c r="D16" i="4"/>
  <c r="D17" i="4"/>
  <c r="D18" i="4"/>
  <c r="D19" i="4"/>
  <c r="D20" i="4"/>
  <c r="D21" i="4"/>
  <c r="D22" i="4"/>
  <c r="D23" i="4"/>
  <c r="D24" i="4"/>
  <c r="D25" i="4"/>
  <c r="D26" i="4"/>
  <c r="D27" i="4"/>
  <c r="D28" i="4"/>
  <c r="C3" i="4"/>
  <c r="C4" i="4"/>
  <c r="C5" i="4"/>
  <c r="C6" i="4"/>
  <c r="C7" i="4"/>
  <c r="C8" i="4"/>
  <c r="C9" i="4"/>
  <c r="C10" i="4"/>
  <c r="C11" i="4"/>
  <c r="C12" i="4"/>
  <c r="C13" i="4"/>
  <c r="C14" i="4"/>
  <c r="C15" i="4"/>
  <c r="C16" i="4"/>
  <c r="C17" i="4"/>
  <c r="C18" i="4"/>
  <c r="C19" i="4"/>
  <c r="C20" i="4"/>
  <c r="C21" i="4"/>
  <c r="C22" i="4"/>
  <c r="C23" i="4"/>
  <c r="C24" i="4"/>
  <c r="C25" i="4"/>
  <c r="C26" i="4"/>
  <c r="C27" i="4"/>
  <c r="C2" i="4"/>
  <c r="E30" i="4" l="1"/>
  <c r="F33" i="4" s="1"/>
  <c r="F29" i="4"/>
  <c r="E34" i="4" s="1"/>
  <c r="D29" i="4"/>
  <c r="E32" i="4" s="1"/>
  <c r="E29" i="4"/>
  <c r="E33" i="4" s="1"/>
  <c r="C32" i="2" s="1"/>
  <c r="G29" i="4"/>
  <c r="E35" i="4" s="1"/>
  <c r="C38" i="2" s="1"/>
  <c r="D30" i="4"/>
  <c r="F32" i="4" s="1"/>
  <c r="G30" i="4"/>
  <c r="F35" i="4" s="1"/>
  <c r="F30" i="4"/>
  <c r="F34" i="4" s="1"/>
  <c r="C29" i="2" l="1"/>
  <c r="C35" i="2"/>
  <c r="C40" i="2"/>
  <c r="C41" i="2" l="1"/>
  <c r="C42" i="2" s="1"/>
  <c r="C29" i="8" l="1"/>
  <c r="D29" i="8" s="1"/>
  <c r="E28" i="8" l="1"/>
  <c r="O55" i="8" s="1"/>
  <c r="P3" i="8" l="1"/>
  <c r="P67" i="8"/>
  <c r="Q67" i="8" s="1"/>
  <c r="P131" i="8"/>
  <c r="Q131" i="8" s="1"/>
  <c r="P55" i="8"/>
  <c r="Q55" i="8" s="1"/>
  <c r="P120" i="8"/>
  <c r="Q120" i="8" s="1"/>
  <c r="P50" i="8"/>
  <c r="Q50" i="8" s="1"/>
  <c r="P36" i="8"/>
  <c r="Q36" i="8" s="1"/>
  <c r="P100" i="8"/>
  <c r="Q100" i="8" s="1"/>
  <c r="P94" i="8"/>
  <c r="Q94" i="8" s="1"/>
  <c r="P16" i="8"/>
  <c r="Q16" i="8" s="1"/>
  <c r="P89" i="8"/>
  <c r="Q89" i="8" s="1"/>
  <c r="P5" i="8"/>
  <c r="P69" i="8"/>
  <c r="Q69" i="8" s="1"/>
  <c r="P133" i="8"/>
  <c r="Q133" i="8" s="1"/>
  <c r="P47" i="8"/>
  <c r="Q47" i="8" s="1"/>
  <c r="P104" i="8"/>
  <c r="Q104" i="8" s="1"/>
  <c r="P42" i="8"/>
  <c r="Q42" i="8" s="1"/>
  <c r="P19" i="8"/>
  <c r="Q19" i="8" s="1"/>
  <c r="P46" i="8"/>
  <c r="Q46" i="8" s="1"/>
  <c r="P41" i="8"/>
  <c r="Q41" i="8" s="1"/>
  <c r="P52" i="8"/>
  <c r="Q52" i="8" s="1"/>
  <c r="P2" i="8"/>
  <c r="P10" i="8"/>
  <c r="P85" i="8"/>
  <c r="Q85" i="8" s="1"/>
  <c r="P87" i="8"/>
  <c r="Q87" i="8" s="1"/>
  <c r="P90" i="8"/>
  <c r="Q90" i="8" s="1"/>
  <c r="P58" i="8"/>
  <c r="Q58" i="8" s="1"/>
  <c r="P78" i="8"/>
  <c r="Q78" i="8" s="1"/>
  <c r="P43" i="8"/>
  <c r="Q43" i="8" s="1"/>
  <c r="P105" i="8"/>
  <c r="Q105" i="8" s="1"/>
  <c r="P22" i="8"/>
  <c r="Q22" i="8" s="1"/>
  <c r="P82" i="8"/>
  <c r="Q82" i="8" s="1"/>
  <c r="P102" i="8"/>
  <c r="Q102" i="8" s="1"/>
  <c r="P123" i="8"/>
  <c r="Q123" i="8" s="1"/>
  <c r="P28" i="8"/>
  <c r="Q28" i="8" s="1"/>
  <c r="P65" i="8"/>
  <c r="Q65" i="8" s="1"/>
  <c r="P23" i="8"/>
  <c r="Q23" i="8" s="1"/>
  <c r="P11" i="8"/>
  <c r="P75" i="8"/>
  <c r="Q75" i="8" s="1"/>
  <c r="P6" i="8"/>
  <c r="P79" i="8"/>
  <c r="Q79" i="8" s="1"/>
  <c r="P17" i="8"/>
  <c r="Q17" i="8" s="1"/>
  <c r="P74" i="8"/>
  <c r="Q74" i="8" s="1"/>
  <c r="P44" i="8"/>
  <c r="Q44" i="8" s="1"/>
  <c r="P108" i="8"/>
  <c r="Q108" i="8" s="1"/>
  <c r="P110" i="8"/>
  <c r="Q110" i="8" s="1"/>
  <c r="P40" i="8"/>
  <c r="Q40" i="8" s="1"/>
  <c r="P113" i="8"/>
  <c r="Q113" i="8" s="1"/>
  <c r="P13" i="8"/>
  <c r="P77" i="8"/>
  <c r="Q77" i="8" s="1"/>
  <c r="P14" i="8"/>
  <c r="P71" i="8"/>
  <c r="Q71" i="8" s="1"/>
  <c r="P128" i="8"/>
  <c r="Q128" i="8" s="1"/>
  <c r="P66" i="8"/>
  <c r="Q66" i="8" s="1"/>
  <c r="P83" i="8"/>
  <c r="Q83" i="8" s="1"/>
  <c r="P103" i="8"/>
  <c r="Q103" i="8" s="1"/>
  <c r="P98" i="8"/>
  <c r="Q98" i="8" s="1"/>
  <c r="P116" i="8"/>
  <c r="Q116" i="8" s="1"/>
  <c r="P64" i="8"/>
  <c r="Q64" i="8" s="1"/>
  <c r="P21" i="8"/>
  <c r="Q21" i="8" s="1"/>
  <c r="P30" i="8"/>
  <c r="Q30" i="8" s="1"/>
  <c r="P25" i="8"/>
  <c r="Q25" i="8" s="1"/>
  <c r="P112" i="8"/>
  <c r="Q112" i="8" s="1"/>
  <c r="P101" i="8"/>
  <c r="Q101" i="8" s="1"/>
  <c r="P73" i="8"/>
  <c r="Q73" i="8" s="1"/>
  <c r="P118" i="8"/>
  <c r="Q118" i="8" s="1"/>
  <c r="P12" i="8"/>
  <c r="P63" i="8"/>
  <c r="Q63" i="8" s="1"/>
  <c r="P45" i="8"/>
  <c r="Q45" i="8" s="1"/>
  <c r="P32" i="8"/>
  <c r="Q32" i="8" s="1"/>
  <c r="P31" i="8"/>
  <c r="Q31" i="8" s="1"/>
  <c r="P92" i="8"/>
  <c r="Q92" i="8" s="1"/>
  <c r="P130" i="8"/>
  <c r="Q130" i="8" s="1"/>
  <c r="P80" i="8"/>
  <c r="Q80" i="8" s="1"/>
  <c r="P27" i="8"/>
  <c r="Q27" i="8" s="1"/>
  <c r="P91" i="8"/>
  <c r="Q91" i="8" s="1"/>
  <c r="P70" i="8"/>
  <c r="Q70" i="8" s="1"/>
  <c r="P127" i="8"/>
  <c r="Q127" i="8" s="1"/>
  <c r="P57" i="8"/>
  <c r="Q57" i="8" s="1"/>
  <c r="P122" i="8"/>
  <c r="Q122" i="8" s="1"/>
  <c r="P60" i="8"/>
  <c r="Q60" i="8" s="1"/>
  <c r="P124" i="8"/>
  <c r="Q124" i="8" s="1"/>
  <c r="P15" i="8"/>
  <c r="Q15" i="8" s="1"/>
  <c r="P88" i="8"/>
  <c r="Q88" i="8" s="1"/>
  <c r="P34" i="8"/>
  <c r="Q34" i="8" s="1"/>
  <c r="P29" i="8"/>
  <c r="Q29" i="8" s="1"/>
  <c r="P93" i="8"/>
  <c r="Q93" i="8" s="1"/>
  <c r="P54" i="8"/>
  <c r="Q54" i="8" s="1"/>
  <c r="P111" i="8"/>
  <c r="Q111" i="8" s="1"/>
  <c r="P49" i="8"/>
  <c r="Q49" i="8" s="1"/>
  <c r="P114" i="8"/>
  <c r="Q114" i="8" s="1"/>
  <c r="P35" i="8"/>
  <c r="Q35" i="8" s="1"/>
  <c r="P99" i="8"/>
  <c r="Q99" i="8" s="1"/>
  <c r="P86" i="8"/>
  <c r="Q86" i="8" s="1"/>
  <c r="P24" i="8"/>
  <c r="Q24" i="8" s="1"/>
  <c r="P81" i="8"/>
  <c r="Q81" i="8" s="1"/>
  <c r="P4" i="8"/>
  <c r="P68" i="8"/>
  <c r="Q68" i="8" s="1"/>
  <c r="P132" i="8"/>
  <c r="Q132" i="8" s="1"/>
  <c r="P39" i="8"/>
  <c r="Q39" i="8" s="1"/>
  <c r="P37" i="8"/>
  <c r="Q37" i="8" s="1"/>
  <c r="P8" i="8"/>
  <c r="P107" i="8"/>
  <c r="Q107" i="8" s="1"/>
  <c r="P48" i="8"/>
  <c r="Q48" i="8" s="1"/>
  <c r="P76" i="8"/>
  <c r="Q76" i="8" s="1"/>
  <c r="P9" i="8"/>
  <c r="P109" i="8"/>
  <c r="Q109" i="8" s="1"/>
  <c r="P97" i="8"/>
  <c r="Q97" i="8" s="1"/>
  <c r="P26" i="8"/>
  <c r="Q26" i="8" s="1"/>
  <c r="P119" i="8"/>
  <c r="Q119" i="8" s="1"/>
  <c r="P125" i="8"/>
  <c r="Q125" i="8" s="1"/>
  <c r="P51" i="8"/>
  <c r="Q51" i="8" s="1"/>
  <c r="P115" i="8"/>
  <c r="Q115" i="8" s="1"/>
  <c r="P7" i="8"/>
  <c r="P72" i="8"/>
  <c r="Q72" i="8" s="1"/>
  <c r="P129" i="8"/>
  <c r="Q129" i="8" s="1"/>
  <c r="P20" i="8"/>
  <c r="Q20" i="8" s="1"/>
  <c r="P84" i="8"/>
  <c r="Q84" i="8" s="1"/>
  <c r="P38" i="8"/>
  <c r="Q38" i="8" s="1"/>
  <c r="P95" i="8"/>
  <c r="Q95" i="8" s="1"/>
  <c r="P33" i="8"/>
  <c r="Q33" i="8" s="1"/>
  <c r="P106" i="8"/>
  <c r="Q106" i="8" s="1"/>
  <c r="P53" i="8"/>
  <c r="Q53" i="8" s="1"/>
  <c r="P117" i="8"/>
  <c r="Q117" i="8" s="1"/>
  <c r="P126" i="8"/>
  <c r="Q126" i="8" s="1"/>
  <c r="P56" i="8"/>
  <c r="Q56" i="8" s="1"/>
  <c r="P121" i="8"/>
  <c r="Q121" i="8" s="1"/>
  <c r="P59" i="8"/>
  <c r="Q59" i="8" s="1"/>
  <c r="P96" i="8"/>
  <c r="Q96" i="8" s="1"/>
  <c r="P62" i="8"/>
  <c r="Q62" i="8" s="1"/>
  <c r="P61" i="8"/>
  <c r="Q61" i="8" s="1"/>
  <c r="P18" i="8"/>
  <c r="Q18" i="8" s="1"/>
  <c r="Q14" i="8" l="1"/>
  <c r="Q13" i="8"/>
  <c r="Q12" i="8"/>
  <c r="Q6" i="8"/>
  <c r="Q8" i="8"/>
  <c r="Q11" i="8"/>
  <c r="Q7" i="8"/>
  <c r="Q9" i="8"/>
  <c r="Q10" i="8"/>
  <c r="Q5" i="8"/>
  <c r="Q4" i="8"/>
  <c r="Q3" i="8"/>
  <c r="Q2" i="8"/>
  <c r="R10" i="8" l="1"/>
  <c r="R40" i="8"/>
  <c r="R102" i="8"/>
  <c r="R123" i="8"/>
  <c r="R74" i="8"/>
  <c r="R39" i="8"/>
  <c r="R99" i="8"/>
  <c r="R50" i="8"/>
  <c r="R29" i="8"/>
  <c r="R107" i="8"/>
  <c r="R101" i="8"/>
  <c r="R79" i="8"/>
  <c r="R17" i="8"/>
  <c r="R14" i="8"/>
  <c r="R97" i="8"/>
  <c r="R37" i="8"/>
  <c r="R133" i="8"/>
  <c r="R7" i="8"/>
  <c r="R33" i="8"/>
  <c r="R62" i="8"/>
  <c r="R71" i="8"/>
  <c r="R108" i="8"/>
  <c r="R48" i="8"/>
  <c r="R119" i="8"/>
  <c r="R11" i="8"/>
  <c r="R96" i="8"/>
  <c r="R131" i="8"/>
  <c r="R21" i="8"/>
  <c r="R128" i="8"/>
  <c r="R95" i="8"/>
  <c r="R84" i="8"/>
  <c r="R121" i="8"/>
  <c r="R2" i="8"/>
  <c r="R134" i="8"/>
  <c r="R8" i="8"/>
  <c r="R73" i="8"/>
  <c r="R67" i="8"/>
  <c r="R118" i="8"/>
  <c r="R89" i="8"/>
  <c r="R72" i="8"/>
  <c r="R63" i="8"/>
  <c r="R18" i="8"/>
  <c r="R30" i="8"/>
  <c r="R126" i="8"/>
  <c r="R64" i="8"/>
  <c r="R66" i="8"/>
  <c r="R56" i="8"/>
  <c r="R31" i="8"/>
  <c r="R100" i="8"/>
  <c r="R59" i="8"/>
  <c r="R3" i="8"/>
  <c r="R94" i="8"/>
  <c r="R130" i="8"/>
  <c r="R16" i="8"/>
  <c r="R80" i="8"/>
  <c r="R46" i="8"/>
  <c r="R55" i="8"/>
  <c r="R91" i="8"/>
  <c r="R120" i="8"/>
  <c r="R45" i="8"/>
  <c r="R85" i="8"/>
  <c r="R15" i="8"/>
  <c r="R25" i="8"/>
  <c r="R36" i="8"/>
  <c r="R57" i="8"/>
  <c r="R104" i="8"/>
  <c r="R27" i="8"/>
  <c r="R76" i="8"/>
  <c r="R68" i="8"/>
  <c r="R65" i="8"/>
  <c r="R43" i="8"/>
  <c r="R92" i="8"/>
  <c r="R75" i="8"/>
  <c r="R9" i="8"/>
  <c r="R115" i="8"/>
  <c r="R106" i="8"/>
  <c r="R44" i="8"/>
  <c r="R23" i="8"/>
  <c r="R54" i="8"/>
  <c r="R86" i="8"/>
  <c r="R125" i="8"/>
  <c r="R122" i="8"/>
  <c r="R13" i="8"/>
  <c r="R77" i="8"/>
  <c r="R12" i="8"/>
  <c r="R129" i="8"/>
  <c r="R26" i="8"/>
  <c r="R105" i="8"/>
  <c r="R83" i="8"/>
  <c r="R38" i="8"/>
  <c r="R81" i="8"/>
  <c r="R98" i="8"/>
  <c r="R116" i="8"/>
  <c r="R114" i="8"/>
  <c r="R117" i="8"/>
  <c r="R20" i="8"/>
  <c r="R110" i="8"/>
  <c r="R112" i="8"/>
  <c r="R51" i="8"/>
  <c r="R4" i="8"/>
  <c r="R42" i="8"/>
  <c r="R60" i="8"/>
  <c r="R19" i="8"/>
  <c r="R124" i="8"/>
  <c r="R58" i="8"/>
  <c r="R41" i="8"/>
  <c r="R88" i="8"/>
  <c r="R69" i="8"/>
  <c r="R70" i="8"/>
  <c r="R6" i="8"/>
  <c r="R109" i="8"/>
  <c r="R32" i="8"/>
  <c r="R47" i="8"/>
  <c r="R93" i="8"/>
  <c r="R82" i="8"/>
  <c r="R132" i="8"/>
  <c r="R5" i="8"/>
  <c r="R87" i="8"/>
  <c r="R111" i="8"/>
  <c r="R90" i="8"/>
  <c r="R49" i="8"/>
  <c r="R28" i="8"/>
  <c r="R78" i="8"/>
  <c r="R35" i="8"/>
  <c r="R52" i="8"/>
  <c r="R34" i="8"/>
  <c r="R103" i="8"/>
  <c r="R61" i="8"/>
  <c r="R127" i="8"/>
  <c r="R22" i="8"/>
  <c r="R24" i="8"/>
  <c r="R113" i="8"/>
  <c r="R53" i="8"/>
  <c r="S3" i="8" l="1"/>
  <c r="H30" i="2" s="1"/>
  <c r="S11" i="8"/>
  <c r="H38" i="2" s="1"/>
  <c r="S19" i="8"/>
  <c r="S27" i="8"/>
  <c r="S35" i="8"/>
  <c r="S43" i="8"/>
  <c r="S51" i="8"/>
  <c r="S59" i="8"/>
  <c r="S67" i="8"/>
  <c r="S75" i="8"/>
  <c r="S83" i="8"/>
  <c r="S91" i="8"/>
  <c r="S99" i="8"/>
  <c r="S107" i="8"/>
  <c r="S115" i="8"/>
  <c r="S123" i="8"/>
  <c r="S131" i="8"/>
  <c r="S13" i="8"/>
  <c r="H40" i="2" s="1"/>
  <c r="S21" i="8"/>
  <c r="S37" i="8"/>
  <c r="S53" i="8"/>
  <c r="S69" i="8"/>
  <c r="S85" i="8"/>
  <c r="S93" i="8"/>
  <c r="S109" i="8"/>
  <c r="S125" i="8"/>
  <c r="S8" i="8"/>
  <c r="H35" i="2" s="1"/>
  <c r="S40" i="8"/>
  <c r="S56" i="8"/>
  <c r="S80" i="8"/>
  <c r="S104" i="8"/>
  <c r="S25" i="8"/>
  <c r="S49" i="8"/>
  <c r="S65" i="8"/>
  <c r="S89" i="8"/>
  <c r="S113" i="8"/>
  <c r="S129" i="8"/>
  <c r="S10" i="8"/>
  <c r="H37" i="2" s="1"/>
  <c r="S50" i="8"/>
  <c r="S74" i="8"/>
  <c r="S98" i="8"/>
  <c r="S114" i="8"/>
  <c r="S4" i="8"/>
  <c r="H31" i="2" s="1"/>
  <c r="S12" i="8"/>
  <c r="H39" i="2" s="1"/>
  <c r="S20" i="8"/>
  <c r="S28" i="8"/>
  <c r="S36" i="8"/>
  <c r="S44" i="8"/>
  <c r="S52" i="8"/>
  <c r="S60" i="8"/>
  <c r="S68" i="8"/>
  <c r="S76" i="8"/>
  <c r="S84" i="8"/>
  <c r="S92" i="8"/>
  <c r="S100" i="8"/>
  <c r="S108" i="8"/>
  <c r="S116" i="8"/>
  <c r="S124" i="8"/>
  <c r="S132" i="8"/>
  <c r="S5" i="8"/>
  <c r="H32" i="2" s="1"/>
  <c r="S29" i="8"/>
  <c r="S45" i="8"/>
  <c r="S61" i="8"/>
  <c r="S77" i="8"/>
  <c r="S101" i="8"/>
  <c r="S117" i="8"/>
  <c r="S24" i="8"/>
  <c r="S64" i="8"/>
  <c r="S96" i="8"/>
  <c r="S120" i="8"/>
  <c r="S17" i="8"/>
  <c r="S33" i="8"/>
  <c r="S57" i="8"/>
  <c r="S81" i="8"/>
  <c r="S105" i="8"/>
  <c r="S18" i="8"/>
  <c r="S42" i="8"/>
  <c r="S66" i="8"/>
  <c r="S90" i="8"/>
  <c r="S122" i="8"/>
  <c r="S6" i="8"/>
  <c r="H33" i="2" s="1"/>
  <c r="S14" i="8"/>
  <c r="H41" i="2" s="1"/>
  <c r="S22" i="8"/>
  <c r="S30" i="8"/>
  <c r="S38" i="8"/>
  <c r="S46" i="8"/>
  <c r="S54" i="8"/>
  <c r="S62" i="8"/>
  <c r="S70" i="8"/>
  <c r="S78" i="8"/>
  <c r="S86" i="8"/>
  <c r="S94" i="8"/>
  <c r="S102" i="8"/>
  <c r="S110" i="8"/>
  <c r="S118" i="8"/>
  <c r="S126" i="8"/>
  <c r="S7" i="8"/>
  <c r="H34" i="2" s="1"/>
  <c r="S15" i="8"/>
  <c r="H42" i="2" s="1"/>
  <c r="S23" i="8"/>
  <c r="S31" i="8"/>
  <c r="S39" i="8"/>
  <c r="S47" i="8"/>
  <c r="S55" i="8"/>
  <c r="S63" i="8"/>
  <c r="S71" i="8"/>
  <c r="S79" i="8"/>
  <c r="S87" i="8"/>
  <c r="S95" i="8"/>
  <c r="S103" i="8"/>
  <c r="S111" i="8"/>
  <c r="S119" i="8"/>
  <c r="S127" i="8"/>
  <c r="S16" i="8"/>
  <c r="H43" i="2" s="1"/>
  <c r="S32" i="8"/>
  <c r="S48" i="8"/>
  <c r="S72" i="8"/>
  <c r="S88" i="8"/>
  <c r="S112" i="8"/>
  <c r="S128" i="8"/>
  <c r="S9" i="8"/>
  <c r="H36" i="2" s="1"/>
  <c r="S41" i="8"/>
  <c r="S73" i="8"/>
  <c r="S97" i="8"/>
  <c r="S121" i="8"/>
  <c r="S26" i="8"/>
  <c r="S34" i="8"/>
  <c r="S58" i="8"/>
  <c r="S82" i="8"/>
  <c r="S106" i="8"/>
  <c r="S130" i="8"/>
  <c r="S2" i="8"/>
  <c r="H29" i="2" s="1"/>
</calcChain>
</file>

<file path=xl/sharedStrings.xml><?xml version="1.0" encoding="utf-8"?>
<sst xmlns="http://schemas.openxmlformats.org/spreadsheetml/2006/main" count="275" uniqueCount="137">
  <si>
    <t>Priority</t>
  </si>
  <si>
    <t>Activity</t>
  </si>
  <si>
    <t>Plan for Monitoring Implementation and Progress</t>
  </si>
  <si>
    <t>Who is Responsible for Monitoring?</t>
  </si>
  <si>
    <t>Title I Allocation:</t>
  </si>
  <si>
    <t>Unisig Allocation:</t>
  </si>
  <si>
    <t>Title I Expenditures</t>
  </si>
  <si>
    <t>Total Expenditures:</t>
  </si>
  <si>
    <t>Balance:</t>
  </si>
  <si>
    <t>Unisig Expenditures</t>
  </si>
  <si>
    <t>Total Allocation:</t>
  </si>
  <si>
    <t>Who is Responsible for Implementation?</t>
  </si>
  <si>
    <t>Frequency/   Duration</t>
  </si>
  <si>
    <t>Title I</t>
  </si>
  <si>
    <t>UniSIG</t>
  </si>
  <si>
    <t>TSSSA</t>
  </si>
  <si>
    <t>TSSSA Allocation:</t>
  </si>
  <si>
    <t>TSSSA Expenditures</t>
  </si>
  <si>
    <t>Other</t>
  </si>
  <si>
    <t>Other Allocation:</t>
  </si>
  <si>
    <t>Other Expenditures:</t>
  </si>
  <si>
    <t>Title I $</t>
  </si>
  <si>
    <t>TSSSA $</t>
  </si>
  <si>
    <t>Unisig $</t>
  </si>
  <si>
    <t>Other $</t>
  </si>
  <si>
    <t>Gains</t>
  </si>
  <si>
    <t>Bottom Quartile Gains</t>
  </si>
  <si>
    <t>Start Date</t>
  </si>
  <si>
    <t>End Date</t>
  </si>
  <si>
    <t>Yes</t>
  </si>
  <si>
    <t>No</t>
  </si>
  <si>
    <t>Personnel</t>
  </si>
  <si>
    <t>Vendor</t>
  </si>
  <si>
    <t>PD</t>
  </si>
  <si>
    <t>Materials</t>
  </si>
  <si>
    <t>Technology</t>
  </si>
  <si>
    <t>Travel</t>
  </si>
  <si>
    <t>Personnel Requested</t>
  </si>
  <si>
    <t>List without blanks</t>
  </si>
  <si>
    <t>Detailed Activity Description</t>
  </si>
  <si>
    <t>Resource Needed (1)</t>
  </si>
  <si>
    <t>Resource Category (1)</t>
  </si>
  <si>
    <t>Cost Estimate (1)</t>
  </si>
  <si>
    <t>Quote Included? (1)</t>
  </si>
  <si>
    <t>Fund Source (1)</t>
  </si>
  <si>
    <t>Resource Needed (2)</t>
  </si>
  <si>
    <t>Resource Category (2)</t>
  </si>
  <si>
    <t>Cost Estimate (2)</t>
  </si>
  <si>
    <t>Quote Included? (2)</t>
  </si>
  <si>
    <t>Fund Source (2)</t>
  </si>
  <si>
    <t>Resource Needed (3)</t>
  </si>
  <si>
    <t>Resource Category (3)</t>
  </si>
  <si>
    <t>Cost Estimate (3)</t>
  </si>
  <si>
    <t>Quote Included? (3)</t>
  </si>
  <si>
    <t>Fund Source (3)</t>
  </si>
  <si>
    <t>Resource Needed (4)</t>
  </si>
  <si>
    <t>Resource Category (4)</t>
  </si>
  <si>
    <t>Cost Estimate (4)</t>
  </si>
  <si>
    <t>Quote Included? (4)</t>
  </si>
  <si>
    <t>Fund Source (4)</t>
  </si>
  <si>
    <t>Resource Needed (5)</t>
  </si>
  <si>
    <t>Resource Category (5)</t>
  </si>
  <si>
    <t>Cost Estimate (5)</t>
  </si>
  <si>
    <t>Quote Included? (5)</t>
  </si>
  <si>
    <t>Fund Source (5)</t>
  </si>
  <si>
    <t>Title I Total</t>
  </si>
  <si>
    <t>TSSA Total</t>
  </si>
  <si>
    <t>Unisig Total</t>
  </si>
  <si>
    <t>Other Total</t>
  </si>
  <si>
    <t>$</t>
  </si>
  <si>
    <t>Count</t>
  </si>
  <si>
    <t>Contract with External Consultant</t>
  </si>
  <si>
    <t>Name of Consultant</t>
  </si>
  <si>
    <t xml:space="preserve">Service to be Provided </t>
  </si>
  <si>
    <t>Contract Amount</t>
  </si>
  <si>
    <t>Grand Total of Consultant Contracts</t>
  </si>
  <si>
    <t>School</t>
  </si>
  <si>
    <t>Team</t>
  </si>
  <si>
    <t>Roles</t>
  </si>
  <si>
    <t>Need1</t>
  </si>
  <si>
    <t>Need2</t>
  </si>
  <si>
    <t>Need3</t>
  </si>
  <si>
    <t>Need4</t>
  </si>
  <si>
    <t>Need5</t>
  </si>
  <si>
    <t>Plan1</t>
  </si>
  <si>
    <t>Plan2</t>
  </si>
  <si>
    <t>Plan3</t>
  </si>
  <si>
    <t>Plan4</t>
  </si>
  <si>
    <t>Plan5</t>
  </si>
  <si>
    <t>Problem</t>
  </si>
  <si>
    <t>Why1</t>
  </si>
  <si>
    <t>Why2</t>
  </si>
  <si>
    <t>Why3</t>
  </si>
  <si>
    <t>Why4</t>
  </si>
  <si>
    <t>Why5</t>
  </si>
  <si>
    <t>Previous1</t>
  </si>
  <si>
    <t>Previous2</t>
  </si>
  <si>
    <t>Previous3</t>
  </si>
  <si>
    <t>Previous4</t>
  </si>
  <si>
    <t>Previous5</t>
  </si>
  <si>
    <t>Goal1</t>
  </si>
  <si>
    <t>Goal2</t>
  </si>
  <si>
    <t>Goal3</t>
  </si>
  <si>
    <t>July 1,2020</t>
  </si>
  <si>
    <t>Parent &amp; Family Engagement</t>
  </si>
  <si>
    <t>As mandated by ESSA Section 1116 meaningful activities will be conducted to provide the communication and support necessary to assist and build the capacity of all families and staff in planning and implementing effective parent and family involvement activities to improve student academic achievement and school performance.  Please refer to the Parent &amp; Family Engagement Plan for specific details.</t>
  </si>
  <si>
    <t>Ongoing throughout the year</t>
  </si>
  <si>
    <t>Monitoring Documentation Box, eBocx Uploads, parent surveys, onsite visits from Title I diistrict personnel.</t>
  </si>
  <si>
    <t>Title I District personnel</t>
  </si>
  <si>
    <t>Supplies</t>
  </si>
  <si>
    <t>no</t>
  </si>
  <si>
    <t>Staff &amp; Parent Trainings/Conferences</t>
  </si>
  <si>
    <t>Conference  /Meetings</t>
  </si>
  <si>
    <t>Communication Tools</t>
  </si>
  <si>
    <t>Title I District PFE Staff, School Administration and School Staff</t>
  </si>
  <si>
    <t>Planners</t>
  </si>
  <si>
    <t>Administration</t>
  </si>
  <si>
    <t xml:space="preserve">Students will document learning and behavior in planners to share daily with parents.  Daily communication between teacher and parent about student's behavior and learning will be documented in the planner. </t>
  </si>
  <si>
    <t>Ongoing daily throughout the year</t>
  </si>
  <si>
    <t>Will be monitored by the teacher daily.</t>
  </si>
  <si>
    <t>Teacher, Administration</t>
  </si>
  <si>
    <t>Backpacks and school supllies</t>
  </si>
  <si>
    <t>Water</t>
  </si>
  <si>
    <t>School Uniforms, underpants, shoes, socks, jackets</t>
  </si>
  <si>
    <t>Students will wear uniforms to school.  Uniforms, shoes,jackets, socks and underpants will be provided for those students who are in need.</t>
  </si>
  <si>
    <t>Ongoing daily throughout the year as needed</t>
  </si>
  <si>
    <t>Will be monitored by the socail worker and teachers daily.</t>
  </si>
  <si>
    <t>Clothing</t>
  </si>
  <si>
    <t>Uniforms, Jackets, Shoes, Underpants, socks</t>
  </si>
  <si>
    <t>Students will utilize backpacks to transport their supplies daily to and from school.</t>
  </si>
  <si>
    <t>Backpacks and school supplies</t>
  </si>
  <si>
    <t>Laundry Detergent and Hygiene products</t>
  </si>
  <si>
    <t>Students/parent will receive laundry detergent and  hygiene products as needed.</t>
  </si>
  <si>
    <t>Parents and students will be provided water at conferences and meetings.</t>
  </si>
  <si>
    <t>Ongoing throughout the year as needed</t>
  </si>
  <si>
    <t>Laundry detergent and hygiene products</t>
  </si>
  <si>
    <t>Laundry Detergent and Hygiene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</si>
</sst>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sz val="12"/>
      <color theme="1"/>
      <name val="Calibri Light"/>
      <family val="2"/>
      <scheme val="major"/>
    </font>
    <font>
      <sz val="14"/>
      <color theme="1"/>
      <name val="Calibri Light"/>
      <family val="2"/>
      <scheme val="major"/>
    </font>
    <font>
      <sz val="16"/>
      <color theme="1"/>
      <name val="Calibri Light"/>
      <family val="2"/>
      <scheme val="major"/>
    </font>
    <font>
      <b/>
      <sz val="18"/>
      <color theme="1"/>
      <name val="Calibri Light"/>
      <family val="2"/>
      <scheme val="major"/>
    </font>
    <font>
      <sz val="11"/>
      <color theme="0"/>
      <name val="Calibri"/>
      <family val="2"/>
      <scheme val="minor"/>
    </font>
    <font>
      <b/>
      <sz val="14"/>
      <color theme="0"/>
      <name val="Calibri Light"/>
      <family val="2"/>
      <scheme val="major"/>
    </font>
    <font>
      <sz val="12"/>
      <color rgb="FF0A0101"/>
      <name val="Arial"/>
      <family val="2"/>
    </font>
    <font>
      <sz val="14"/>
      <color rgb="FF000000"/>
      <name val="Arial"/>
      <family val="2"/>
    </font>
    <font>
      <sz val="11"/>
      <color rgb="FF000000"/>
      <name val="Segoe UI"/>
      <family val="2"/>
    </font>
    <font>
      <u/>
      <sz val="11"/>
      <color theme="10"/>
      <name val="Calibri"/>
      <family val="2"/>
      <scheme val="minor"/>
    </font>
    <font>
      <sz val="11"/>
      <color theme="10"/>
      <name val="Calibri"/>
      <family val="2"/>
      <scheme val="minor"/>
    </font>
    <font>
      <sz val="11"/>
      <color theme="1"/>
      <name val="Calibri"/>
      <family val="2"/>
      <scheme val="minor"/>
    </font>
    <font>
      <sz val="20"/>
      <color theme="0"/>
      <name val="Calibri"/>
      <family val="2"/>
      <scheme val="minor"/>
    </font>
    <font>
      <sz val="2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E4C9FF"/>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patternFill>
    </fill>
    <fill>
      <patternFill patternType="solid">
        <fgColor theme="4" tint="0.59999389629810485"/>
        <bgColor indexed="65"/>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CF4FA"/>
        <bgColor indexed="64"/>
      </patternFill>
    </fill>
    <fill>
      <patternFill patternType="solid">
        <fgColor theme="8"/>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0" fillId="0" borderId="0" applyNumberFormat="0" applyFill="0" applyBorder="0" applyAlignment="0" applyProtection="0"/>
    <xf numFmtId="0" fontId="5" fillId="8" borderId="0" applyNumberFormat="0" applyBorder="0" applyAlignment="0" applyProtection="0"/>
    <xf numFmtId="0" fontId="12" fillId="9" borderId="0" applyNumberFormat="0" applyBorder="0" applyAlignment="0" applyProtection="0"/>
  </cellStyleXfs>
  <cellXfs count="45">
    <xf numFmtId="0" fontId="0" fillId="0" borderId="0" xfId="0"/>
    <xf numFmtId="0" fontId="3" fillId="0" borderId="0" xfId="0" applyFont="1" applyAlignment="1">
      <alignment horizontal="center" wrapText="1"/>
    </xf>
    <xf numFmtId="0" fontId="4" fillId="0" borderId="0" xfId="0" applyFont="1" applyAlignment="1">
      <alignment wrapText="1"/>
    </xf>
    <xf numFmtId="0" fontId="0" fillId="0" borderId="1" xfId="0" applyBorder="1" applyAlignment="1" applyProtection="1">
      <alignment wrapText="1"/>
      <protection locked="0"/>
    </xf>
    <xf numFmtId="0" fontId="0" fillId="2" borderId="0" xfId="0" applyFill="1"/>
    <xf numFmtId="0" fontId="0" fillId="3" borderId="0" xfId="0" applyFill="1"/>
    <xf numFmtId="0" fontId="0" fillId="4" borderId="0" xfId="0" applyFill="1"/>
    <xf numFmtId="0" fontId="0" fillId="5" borderId="0" xfId="0" applyFill="1"/>
    <xf numFmtId="164" fontId="2" fillId="0" borderId="1" xfId="0" applyNumberFormat="1" applyFont="1" applyBorder="1" applyAlignment="1" applyProtection="1">
      <alignment horizontal="center"/>
      <protection locked="0"/>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0" fillId="0" borderId="3" xfId="0" applyBorder="1" applyAlignment="1" applyProtection="1">
      <alignment wrapText="1"/>
      <protection locked="0"/>
    </xf>
    <xf numFmtId="0" fontId="1" fillId="0" borderId="1" xfId="0" applyFont="1" applyBorder="1" applyAlignment="1">
      <alignment horizontal="center"/>
    </xf>
    <xf numFmtId="0" fontId="3" fillId="7" borderId="0" xfId="0" applyFont="1" applyFill="1" applyAlignment="1">
      <alignment horizontal="center" wrapText="1"/>
    </xf>
    <xf numFmtId="0" fontId="6" fillId="7" borderId="1" xfId="0" applyFont="1" applyFill="1" applyBorder="1" applyAlignment="1">
      <alignment horizontal="right"/>
    </xf>
    <xf numFmtId="0" fontId="6" fillId="0" borderId="1" xfId="0" applyFont="1" applyBorder="1" applyAlignment="1">
      <alignment horizontal="right"/>
    </xf>
    <xf numFmtId="0" fontId="6" fillId="7" borderId="1" xfId="0" applyFont="1" applyFill="1" applyBorder="1" applyAlignment="1">
      <alignment horizontal="right" wrapText="1"/>
    </xf>
    <xf numFmtId="0" fontId="6" fillId="0" borderId="1" xfId="0" applyFont="1" applyBorder="1" applyAlignment="1">
      <alignment horizontal="right" wrapText="1"/>
    </xf>
    <xf numFmtId="0" fontId="6" fillId="7" borderId="1" xfId="0" applyFont="1" applyFill="1" applyBorder="1" applyAlignment="1">
      <alignment horizontal="center"/>
    </xf>
    <xf numFmtId="0" fontId="7" fillId="0" borderId="0" xfId="0" applyFont="1"/>
    <xf numFmtId="0" fontId="8" fillId="0" borderId="0" xfId="0" applyFont="1"/>
    <xf numFmtId="0" fontId="9" fillId="0" borderId="0" xfId="0" applyFont="1"/>
    <xf numFmtId="0" fontId="11" fillId="0" borderId="0" xfId="1" applyFont="1" applyAlignment="1">
      <alignment vertical="center"/>
    </xf>
    <xf numFmtId="0" fontId="0" fillId="6" borderId="1" xfId="0" applyFill="1" applyBorder="1" applyAlignment="1" applyProtection="1">
      <alignment wrapText="1"/>
      <protection locked="0"/>
    </xf>
    <xf numFmtId="164" fontId="0" fillId="6" borderId="1" xfId="0" applyNumberFormat="1" applyFill="1" applyBorder="1" applyAlignment="1" applyProtection="1">
      <alignment wrapText="1"/>
      <protection locked="0"/>
    </xf>
    <xf numFmtId="0" fontId="0" fillId="6" borderId="3" xfId="0" applyFill="1" applyBorder="1" applyAlignment="1" applyProtection="1">
      <alignment wrapText="1"/>
      <protection locked="0"/>
    </xf>
    <xf numFmtId="164" fontId="0" fillId="6" borderId="3" xfId="0" applyNumberFormat="1" applyFill="1" applyBorder="1" applyAlignment="1" applyProtection="1">
      <alignment wrapText="1"/>
      <protection locked="0"/>
    </xf>
    <xf numFmtId="0" fontId="0" fillId="12" borderId="1" xfId="0" applyFill="1" applyBorder="1" applyAlignment="1" applyProtection="1">
      <alignment wrapText="1"/>
      <protection locked="0"/>
    </xf>
    <xf numFmtId="164" fontId="0" fillId="12" borderId="1" xfId="0" applyNumberFormat="1" applyFill="1" applyBorder="1" applyAlignment="1" applyProtection="1">
      <alignment wrapText="1"/>
      <protection locked="0"/>
    </xf>
    <xf numFmtId="0" fontId="0" fillId="12" borderId="3" xfId="0" applyFill="1" applyBorder="1" applyAlignment="1" applyProtection="1">
      <alignment wrapText="1"/>
      <protection locked="0"/>
    </xf>
    <xf numFmtId="164" fontId="0" fillId="12" borderId="3" xfId="0" applyNumberFormat="1" applyFill="1" applyBorder="1" applyAlignment="1" applyProtection="1">
      <alignment wrapText="1"/>
      <protection locked="0"/>
    </xf>
    <xf numFmtId="0" fontId="0" fillId="0" borderId="1" xfId="0" applyBorder="1"/>
    <xf numFmtId="0" fontId="0" fillId="0" borderId="7" xfId="0" applyBorder="1"/>
    <xf numFmtId="0" fontId="0" fillId="11" borderId="4" xfId="3" applyFont="1" applyFill="1" applyBorder="1" applyAlignment="1">
      <alignment horizontal="left"/>
    </xf>
    <xf numFmtId="164" fontId="0" fillId="11" borderId="1" xfId="3" applyNumberFormat="1" applyFont="1" applyFill="1" applyBorder="1"/>
    <xf numFmtId="164" fontId="0" fillId="11" borderId="5" xfId="3" applyNumberFormat="1" applyFont="1" applyFill="1" applyBorder="1"/>
    <xf numFmtId="0" fontId="0" fillId="0" borderId="6" xfId="0" applyBorder="1"/>
    <xf numFmtId="164" fontId="14" fillId="10" borderId="8" xfId="2" applyNumberFormat="1" applyFont="1" applyFill="1" applyBorder="1"/>
    <xf numFmtId="15" fontId="0" fillId="0" borderId="1" xfId="0" applyNumberFormat="1" applyBorder="1" applyAlignment="1" applyProtection="1">
      <alignment wrapText="1"/>
      <protection locked="0"/>
    </xf>
    <xf numFmtId="17" fontId="0" fillId="0" borderId="1" xfId="0" applyNumberFormat="1" applyBorder="1" applyAlignment="1" applyProtection="1">
      <alignment wrapText="1"/>
      <protection locked="0"/>
    </xf>
    <xf numFmtId="0" fontId="13" fillId="13" borderId="9" xfId="2" applyFont="1" applyFill="1" applyBorder="1" applyAlignment="1">
      <alignment horizontal="center"/>
    </xf>
    <xf numFmtId="0" fontId="13" fillId="13" borderId="10" xfId="2" applyFont="1" applyFill="1" applyBorder="1" applyAlignment="1">
      <alignment horizontal="center"/>
    </xf>
    <xf numFmtId="0" fontId="13" fillId="13" borderId="11" xfId="2" applyFont="1" applyFill="1" applyBorder="1" applyAlignment="1">
      <alignment horizontal="center"/>
    </xf>
    <xf numFmtId="0" fontId="14" fillId="10" borderId="12" xfId="2" applyFont="1" applyFill="1" applyBorder="1" applyAlignment="1">
      <alignment horizontal="center"/>
    </xf>
    <xf numFmtId="0" fontId="14" fillId="10" borderId="13" xfId="2" applyFont="1" applyFill="1" applyBorder="1" applyAlignment="1">
      <alignment horizontal="center"/>
    </xf>
  </cellXfs>
  <cellStyles count="4">
    <cellStyle name="40% - Accent1" xfId="3" builtinId="31"/>
    <cellStyle name="Accent1" xfId="2" builtinId="29"/>
    <cellStyle name="Hyperlink" xfId="1" builtinId="8"/>
    <cellStyle name="Normal" xfId="0" builtinId="0"/>
  </cellStyles>
  <dxfs count="36">
    <dxf>
      <fill>
        <patternFill patternType="solid">
          <fgColor indexed="64"/>
          <bgColor rgb="FFECF4FA"/>
        </patternFill>
      </fill>
      <alignment horizontal="general" vertical="bottom" textRotation="0" wrapText="1" indent="0" justifyLastLine="0" shrinkToFit="0" readingOrder="0"/>
      <border outline="0">
        <left style="thin">
          <color indexed="64"/>
        </left>
      </border>
      <protection locked="0" hidden="0"/>
    </dxf>
    <dxf>
      <fill>
        <patternFill patternType="solid">
          <fgColor indexed="64"/>
          <bgColor rgb="FFECF4FA"/>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rgb="FFECF4FA"/>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rgb="FFECF4FA"/>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rgb="FFECF4FA"/>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rgb="FFECF4FA"/>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rgb="FFECF4FA"/>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rgb="FFECF4FA"/>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rgb="FFECF4FA"/>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rgb="FFECF4FA"/>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general" vertical="bottom" textRotation="0" wrapText="1" indent="0" justifyLastLine="0" shrinkToFit="0" readingOrder="0"/>
      <border outline="0">
        <left style="thin">
          <color indexed="64"/>
        </left>
        <right style="thin">
          <color indexed="64"/>
        </right>
      </border>
      <protection locked="0" hidden="0"/>
    </dxf>
    <dxf>
      <fill>
        <patternFill patternType="solid">
          <fgColor indexed="64"/>
          <bgColor rgb="FFECF4FA"/>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quot;$&quot;#,##0.00"/>
      <fill>
        <patternFill patternType="solid">
          <fgColor indexed="64"/>
          <bgColor rgb="FFECF4FA"/>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quot;$&quot;#,##0.00"/>
      <fill>
        <patternFill patternType="solid">
          <fgColor indexed="64"/>
          <bgColor rgb="FFECF4FA"/>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ECF4FA"/>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ECF4FA"/>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protection locked="0" hidden="0"/>
    </dxf>
    <dxf>
      <font>
        <strike val="0"/>
        <outline val="0"/>
        <shadow val="0"/>
        <u val="none"/>
        <vertAlign val="baseline"/>
        <sz val="16"/>
        <color theme="1"/>
        <name val="Calibri Light"/>
        <scheme val="major"/>
      </font>
      <alignment horizontal="center" vertical="bottom" textRotation="0" wrapText="1" indent="0" justifyLastLine="0" shrinkToFit="0" readingOrder="0"/>
    </dxf>
  </dxfs>
  <tableStyles count="0" defaultTableStyle="TableStyleMedium2" defaultPivotStyle="PivotStyleLight16"/>
  <colors>
    <mruColors>
      <color rgb="FFECF4FA"/>
      <color rgb="FFE4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24" totalsRowShown="0" headerRowDxfId="35" dataDxfId="34">
  <autoFilter ref="A1:AH24" xr:uid="{00000000-0009-0000-0100-000002000000}"/>
  <sortState xmlns:xlrd2="http://schemas.microsoft.com/office/spreadsheetml/2017/richdata2" ref="A2:L24">
    <sortCondition ref="A1:A24"/>
  </sortState>
  <tableColumns count="34">
    <tableColumn id="1" xr3:uid="{00000000-0010-0000-0000-000001000000}" name="Priority" dataDxfId="33"/>
    <tableColumn id="2" xr3:uid="{00000000-0010-0000-0000-000002000000}" name="Activity" dataDxfId="32"/>
    <tableColumn id="13" xr3:uid="{00000000-0010-0000-0000-00000D000000}" name="Detailed Activity Description" dataDxfId="31"/>
    <tableColumn id="3" xr3:uid="{00000000-0010-0000-0000-000003000000}" name="Who is Responsible for Implementation?" dataDxfId="30"/>
    <tableColumn id="4" xr3:uid="{00000000-0010-0000-0000-000004000000}" name="Start Date" dataDxfId="29"/>
    <tableColumn id="11" xr3:uid="{00000000-0010-0000-0000-00000B000000}" name="End Date" dataDxfId="28"/>
    <tableColumn id="5" xr3:uid="{00000000-0010-0000-0000-000005000000}" name="Frequency/   Duration" dataDxfId="27"/>
    <tableColumn id="6" xr3:uid="{00000000-0010-0000-0000-000006000000}" name="Plan for Monitoring Implementation and Progress" dataDxfId="26"/>
    <tableColumn id="7" xr3:uid="{00000000-0010-0000-0000-000007000000}" name="Who is Responsible for Monitoring?" dataDxfId="25"/>
    <tableColumn id="8" xr3:uid="{00000000-0010-0000-0000-000008000000}" name="Resource Needed (1)" dataDxfId="24"/>
    <tableColumn id="12" xr3:uid="{00000000-0010-0000-0000-00000C000000}" name="Resource Category (1)" dataDxfId="23"/>
    <tableColumn id="9" xr3:uid="{00000000-0010-0000-0000-000009000000}" name="Cost Estimate (1)" dataDxfId="22"/>
    <tableColumn id="14" xr3:uid="{00000000-0010-0000-0000-00000E000000}" name="Quote Included? (1)" dataDxfId="21"/>
    <tableColumn id="10" xr3:uid="{00000000-0010-0000-0000-00000A000000}" name="Fund Source (1)" dataDxfId="20"/>
    <tableColumn id="15" xr3:uid="{00000000-0010-0000-0000-00000F000000}" name="Resource Needed (2)" dataDxfId="19"/>
    <tableColumn id="16" xr3:uid="{00000000-0010-0000-0000-000010000000}" name="Resource Category (2)" dataDxfId="18"/>
    <tableColumn id="17" xr3:uid="{00000000-0010-0000-0000-000011000000}" name="Cost Estimate (2)" dataDxfId="17"/>
    <tableColumn id="18" xr3:uid="{00000000-0010-0000-0000-000012000000}" name="Quote Included? (2)" dataDxfId="16"/>
    <tableColumn id="19" xr3:uid="{00000000-0010-0000-0000-000013000000}" name="Fund Source (2)" dataDxfId="15"/>
    <tableColumn id="20" xr3:uid="{00000000-0010-0000-0000-000014000000}" name="Resource Needed (3)" dataDxfId="14"/>
    <tableColumn id="21" xr3:uid="{00000000-0010-0000-0000-000015000000}" name="Resource Category (3)" dataDxfId="13"/>
    <tableColumn id="22" xr3:uid="{00000000-0010-0000-0000-000016000000}" name="Cost Estimate (3)" dataDxfId="12"/>
    <tableColumn id="23" xr3:uid="{00000000-0010-0000-0000-000017000000}" name="Quote Included? (3)" dataDxfId="11"/>
    <tableColumn id="24" xr3:uid="{00000000-0010-0000-0000-000018000000}" name="Fund Source (3)" dataDxfId="10"/>
    <tableColumn id="25" xr3:uid="{00000000-0010-0000-0000-000019000000}" name="Resource Needed (4)" dataDxfId="9"/>
    <tableColumn id="26" xr3:uid="{00000000-0010-0000-0000-00001A000000}" name="Resource Category (4)" dataDxfId="8"/>
    <tableColumn id="27" xr3:uid="{00000000-0010-0000-0000-00001B000000}" name="Cost Estimate (4)" dataDxfId="7"/>
    <tableColumn id="28" xr3:uid="{00000000-0010-0000-0000-00001C000000}" name="Quote Included? (4)" dataDxfId="6"/>
    <tableColumn id="29" xr3:uid="{00000000-0010-0000-0000-00001D000000}" name="Fund Source (4)" dataDxfId="5"/>
    <tableColumn id="30" xr3:uid="{00000000-0010-0000-0000-00001E000000}" name="Resource Needed (5)" dataDxfId="4"/>
    <tableColumn id="31" xr3:uid="{00000000-0010-0000-0000-00001F000000}" name="Resource Category (5)" dataDxfId="3"/>
    <tableColumn id="32" xr3:uid="{00000000-0010-0000-0000-000020000000}" name="Cost Estimate (5)" dataDxfId="2"/>
    <tableColumn id="33" xr3:uid="{00000000-0010-0000-0000-000021000000}" name="Quote Included? (5)" dataDxfId="1"/>
    <tableColumn id="34" xr3:uid="{00000000-0010-0000-0000-000022000000}" name="Fund Source (5)"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H43"/>
  <sheetViews>
    <sheetView showGridLines="0" tabSelected="1" topLeftCell="I4" zoomScale="110" zoomScaleNormal="110" workbookViewId="0">
      <selection activeCell="S7" sqref="S7"/>
    </sheetView>
  </sheetViews>
  <sheetFormatPr defaultRowHeight="15" x14ac:dyDescent="0.25"/>
  <cols>
    <col min="1" max="1" width="13.28515625" customWidth="1"/>
    <col min="2" max="2" width="36.28515625" customWidth="1"/>
    <col min="3" max="3" width="35.85546875" customWidth="1"/>
    <col min="4" max="4" width="27.140625" customWidth="1"/>
    <col min="5" max="5" width="12.28515625" customWidth="1"/>
    <col min="6" max="6" width="11.42578125" customWidth="1"/>
    <col min="7" max="7" width="17.42578125" customWidth="1"/>
    <col min="8" max="8" width="44.140625" customWidth="1"/>
    <col min="9" max="9" width="25.85546875" customWidth="1"/>
    <col min="10" max="10" width="14.5703125" customWidth="1"/>
    <col min="11" max="11" width="16.28515625" customWidth="1"/>
    <col min="12" max="12" width="15.7109375" customWidth="1"/>
    <col min="13" max="13" width="15.85546875" customWidth="1"/>
    <col min="14" max="14" width="12.85546875" customWidth="1"/>
    <col min="15" max="15" width="16" customWidth="1"/>
    <col min="16" max="16" width="14.7109375" customWidth="1"/>
    <col min="17" max="17" width="14.28515625" customWidth="1"/>
    <col min="18" max="18" width="14.85546875" customWidth="1"/>
    <col min="19" max="19" width="14.7109375" customWidth="1"/>
    <col min="20" max="20" width="15.5703125" customWidth="1"/>
    <col min="21" max="21" width="14.5703125" customWidth="1"/>
    <col min="22" max="22" width="14.140625" customWidth="1"/>
    <col min="23" max="23" width="15.28515625" customWidth="1"/>
    <col min="24" max="24" width="11.85546875" customWidth="1"/>
    <col min="25" max="25" width="14.85546875" customWidth="1"/>
    <col min="26" max="27" width="14.140625" customWidth="1"/>
    <col min="28" max="28" width="16.140625" customWidth="1"/>
    <col min="29" max="29" width="13.5703125" customWidth="1"/>
    <col min="30" max="30" width="16.28515625" customWidth="1"/>
    <col min="31" max="31" width="13.85546875" customWidth="1"/>
    <col min="32" max="32" width="14.7109375" customWidth="1"/>
    <col min="33" max="33" width="14.85546875" customWidth="1"/>
    <col min="34" max="34" width="11.7109375" customWidth="1"/>
  </cols>
  <sheetData>
    <row r="1" spans="1:34" ht="69" customHeight="1" x14ac:dyDescent="0.35">
      <c r="A1" s="1" t="s">
        <v>0</v>
      </c>
      <c r="B1" s="13" t="s">
        <v>1</v>
      </c>
      <c r="C1" s="13" t="s">
        <v>39</v>
      </c>
      <c r="D1" s="1" t="s">
        <v>11</v>
      </c>
      <c r="E1" s="1" t="s">
        <v>27</v>
      </c>
      <c r="F1" s="1" t="s">
        <v>28</v>
      </c>
      <c r="G1" s="1" t="s">
        <v>12</v>
      </c>
      <c r="H1" s="1" t="s">
        <v>2</v>
      </c>
      <c r="I1" s="1" t="s">
        <v>3</v>
      </c>
      <c r="J1" s="1" t="s">
        <v>40</v>
      </c>
      <c r="K1" s="1" t="s">
        <v>41</v>
      </c>
      <c r="L1" s="1" t="s">
        <v>42</v>
      </c>
      <c r="M1" s="1" t="s">
        <v>43</v>
      </c>
      <c r="N1" s="1" t="s">
        <v>44</v>
      </c>
      <c r="O1" s="1" t="s">
        <v>45</v>
      </c>
      <c r="P1" s="1" t="s">
        <v>46</v>
      </c>
      <c r="Q1" s="1" t="s">
        <v>47</v>
      </c>
      <c r="R1" s="1" t="s">
        <v>48</v>
      </c>
      <c r="S1" s="1" t="s">
        <v>49</v>
      </c>
      <c r="T1" s="1" t="s">
        <v>50</v>
      </c>
      <c r="U1" s="1" t="s">
        <v>51</v>
      </c>
      <c r="V1" s="1" t="s">
        <v>52</v>
      </c>
      <c r="W1" s="1" t="s">
        <v>53</v>
      </c>
      <c r="X1" s="1" t="s">
        <v>54</v>
      </c>
      <c r="Y1" s="1" t="s">
        <v>55</v>
      </c>
      <c r="Z1" s="1" t="s">
        <v>56</v>
      </c>
      <c r="AA1" s="1" t="s">
        <v>57</v>
      </c>
      <c r="AB1" s="1" t="s">
        <v>58</v>
      </c>
      <c r="AC1" s="1" t="s">
        <v>59</v>
      </c>
      <c r="AD1" s="1" t="s">
        <v>60</v>
      </c>
      <c r="AE1" s="1" t="s">
        <v>61</v>
      </c>
      <c r="AF1" s="1" t="s">
        <v>62</v>
      </c>
      <c r="AG1" s="1" t="s">
        <v>63</v>
      </c>
      <c r="AH1" s="1" t="s">
        <v>64</v>
      </c>
    </row>
    <row r="2" spans="1:34" ht="180" x14ac:dyDescent="0.25">
      <c r="A2" s="3"/>
      <c r="B2" s="3" t="s">
        <v>104</v>
      </c>
      <c r="C2" s="3" t="s">
        <v>105</v>
      </c>
      <c r="D2" s="3" t="s">
        <v>114</v>
      </c>
      <c r="E2" s="3" t="s">
        <v>103</v>
      </c>
      <c r="F2" s="38">
        <v>44377</v>
      </c>
      <c r="G2" s="3" t="s">
        <v>106</v>
      </c>
      <c r="H2" s="3" t="s">
        <v>107</v>
      </c>
      <c r="I2" s="3" t="s">
        <v>108</v>
      </c>
      <c r="J2" s="27" t="s">
        <v>113</v>
      </c>
      <c r="K2" s="27" t="s">
        <v>35</v>
      </c>
      <c r="L2" s="28"/>
      <c r="M2" s="28" t="s">
        <v>110</v>
      </c>
      <c r="N2" s="27" t="s">
        <v>13</v>
      </c>
      <c r="O2" s="23" t="s">
        <v>34</v>
      </c>
      <c r="P2" s="23" t="s">
        <v>32</v>
      </c>
      <c r="Q2" s="24"/>
      <c r="R2" s="24" t="s">
        <v>110</v>
      </c>
      <c r="S2" s="23" t="s">
        <v>13</v>
      </c>
      <c r="T2" s="27" t="s">
        <v>111</v>
      </c>
      <c r="U2" s="27" t="s">
        <v>33</v>
      </c>
      <c r="V2" s="28"/>
      <c r="W2" s="28"/>
      <c r="X2" s="27" t="s">
        <v>13</v>
      </c>
      <c r="Y2" s="23" t="s">
        <v>109</v>
      </c>
      <c r="Z2" s="23" t="s">
        <v>34</v>
      </c>
      <c r="AA2" s="24"/>
      <c r="AB2" s="24"/>
      <c r="AC2" s="23" t="s">
        <v>13</v>
      </c>
      <c r="AD2" s="27" t="s">
        <v>112</v>
      </c>
      <c r="AE2" s="27" t="s">
        <v>36</v>
      </c>
      <c r="AF2" s="28"/>
      <c r="AG2" s="28"/>
      <c r="AH2" s="27"/>
    </row>
    <row r="3" spans="1:34" ht="90" x14ac:dyDescent="0.25">
      <c r="A3" s="3">
        <v>4</v>
      </c>
      <c r="B3" s="3" t="s">
        <v>115</v>
      </c>
      <c r="C3" s="3" t="s">
        <v>117</v>
      </c>
      <c r="D3" s="3" t="s">
        <v>116</v>
      </c>
      <c r="E3" s="39">
        <v>44044</v>
      </c>
      <c r="F3" s="38">
        <v>44377</v>
      </c>
      <c r="G3" s="3" t="s">
        <v>118</v>
      </c>
      <c r="H3" s="3" t="s">
        <v>119</v>
      </c>
      <c r="I3" s="3" t="s">
        <v>120</v>
      </c>
      <c r="J3" s="27" t="s">
        <v>113</v>
      </c>
      <c r="K3" s="27" t="s">
        <v>34</v>
      </c>
      <c r="L3" s="28">
        <v>1000</v>
      </c>
      <c r="M3" s="28" t="s">
        <v>30</v>
      </c>
      <c r="N3" s="27" t="s">
        <v>13</v>
      </c>
      <c r="O3" s="23" t="s">
        <v>115</v>
      </c>
      <c r="P3" s="23" t="s">
        <v>32</v>
      </c>
      <c r="Q3" s="24"/>
      <c r="R3" s="24" t="s">
        <v>30</v>
      </c>
      <c r="S3" s="23" t="s">
        <v>13</v>
      </c>
      <c r="T3" s="27"/>
      <c r="U3" s="27"/>
      <c r="V3" s="28"/>
      <c r="W3" s="28"/>
      <c r="X3" s="27"/>
      <c r="Y3" s="23"/>
      <c r="Z3" s="23"/>
      <c r="AA3" s="24"/>
      <c r="AB3" s="24"/>
      <c r="AC3" s="23"/>
      <c r="AD3" s="27"/>
      <c r="AE3" s="27"/>
      <c r="AF3" s="28"/>
      <c r="AG3" s="28"/>
      <c r="AH3" s="27"/>
    </row>
    <row r="4" spans="1:34" ht="60" x14ac:dyDescent="0.25">
      <c r="A4" s="3">
        <v>4</v>
      </c>
      <c r="B4" s="3" t="s">
        <v>123</v>
      </c>
      <c r="C4" s="3" t="s">
        <v>124</v>
      </c>
      <c r="D4" s="3" t="s">
        <v>116</v>
      </c>
      <c r="E4" s="39">
        <v>44044</v>
      </c>
      <c r="F4" s="38">
        <v>44377</v>
      </c>
      <c r="G4" s="3" t="s">
        <v>125</v>
      </c>
      <c r="H4" s="3" t="s">
        <v>126</v>
      </c>
      <c r="I4" s="3" t="s">
        <v>120</v>
      </c>
      <c r="J4" s="27" t="s">
        <v>127</v>
      </c>
      <c r="K4" s="27" t="s">
        <v>34</v>
      </c>
      <c r="L4" s="28">
        <v>1000</v>
      </c>
      <c r="M4" s="28" t="s">
        <v>30</v>
      </c>
      <c r="N4" s="27" t="s">
        <v>13</v>
      </c>
      <c r="O4" s="23" t="s">
        <v>128</v>
      </c>
      <c r="P4" s="23" t="s">
        <v>32</v>
      </c>
      <c r="Q4" s="24"/>
      <c r="R4" s="24" t="s">
        <v>30</v>
      </c>
      <c r="S4" s="23" t="s">
        <v>13</v>
      </c>
      <c r="T4" s="27"/>
      <c r="U4" s="27"/>
      <c r="V4" s="28"/>
      <c r="W4" s="28"/>
      <c r="X4" s="27"/>
      <c r="Y4" s="23"/>
      <c r="Z4" s="23"/>
      <c r="AA4" s="24"/>
      <c r="AB4" s="24"/>
      <c r="AC4" s="23"/>
      <c r="AD4" s="27"/>
      <c r="AE4" s="27"/>
      <c r="AF4" s="28"/>
      <c r="AG4" s="28"/>
      <c r="AH4" s="27"/>
    </row>
    <row r="5" spans="1:34" ht="45" x14ac:dyDescent="0.25">
      <c r="A5" s="3">
        <v>4</v>
      </c>
      <c r="B5" s="3" t="s">
        <v>121</v>
      </c>
      <c r="C5" s="3" t="s">
        <v>129</v>
      </c>
      <c r="D5" s="3" t="s">
        <v>116</v>
      </c>
      <c r="E5" s="39">
        <v>44044</v>
      </c>
      <c r="F5" s="38">
        <v>44377</v>
      </c>
      <c r="G5" s="3" t="s">
        <v>125</v>
      </c>
      <c r="H5" s="3" t="s">
        <v>126</v>
      </c>
      <c r="I5" s="3" t="s">
        <v>120</v>
      </c>
      <c r="J5" s="27" t="s">
        <v>130</v>
      </c>
      <c r="K5" s="27" t="s">
        <v>34</v>
      </c>
      <c r="L5" s="28">
        <v>1000</v>
      </c>
      <c r="M5" s="28" t="s">
        <v>30</v>
      </c>
      <c r="N5" s="27" t="s">
        <v>13</v>
      </c>
      <c r="O5" s="23" t="s">
        <v>130</v>
      </c>
      <c r="P5" s="23" t="s">
        <v>32</v>
      </c>
      <c r="Q5" s="24"/>
      <c r="R5" s="24" t="s">
        <v>30</v>
      </c>
      <c r="S5" s="23" t="s">
        <v>13</v>
      </c>
      <c r="T5" s="27"/>
      <c r="U5" s="27"/>
      <c r="V5" s="28"/>
      <c r="W5" s="28"/>
      <c r="X5" s="27"/>
      <c r="Y5" s="23"/>
      <c r="Z5" s="23"/>
      <c r="AA5" s="24"/>
      <c r="AB5" s="24"/>
      <c r="AC5" s="23"/>
      <c r="AD5" s="27"/>
      <c r="AE5" s="27"/>
      <c r="AF5" s="28"/>
      <c r="AG5" s="28"/>
      <c r="AH5" s="27"/>
    </row>
    <row r="6" spans="1:34" ht="60" x14ac:dyDescent="0.25">
      <c r="A6" s="3">
        <v>4</v>
      </c>
      <c r="B6" s="3" t="s">
        <v>131</v>
      </c>
      <c r="C6" s="3" t="s">
        <v>132</v>
      </c>
      <c r="D6" s="3" t="s">
        <v>116</v>
      </c>
      <c r="E6" s="39">
        <v>44044</v>
      </c>
      <c r="F6" s="38">
        <v>44377</v>
      </c>
      <c r="G6" s="3" t="s">
        <v>125</v>
      </c>
      <c r="H6" s="3" t="s">
        <v>126</v>
      </c>
      <c r="I6" s="3" t="s">
        <v>120</v>
      </c>
      <c r="J6" s="27" t="s">
        <v>135</v>
      </c>
      <c r="K6" s="27" t="s">
        <v>34</v>
      </c>
      <c r="L6" s="28">
        <v>500</v>
      </c>
      <c r="M6" s="28"/>
      <c r="N6" s="27" t="s">
        <v>13</v>
      </c>
      <c r="O6" s="23" t="s">
        <v>136</v>
      </c>
      <c r="P6" s="23" t="s">
        <v>32</v>
      </c>
      <c r="Q6" s="24"/>
      <c r="R6" s="24" t="s">
        <v>30</v>
      </c>
      <c r="S6" s="23" t="s">
        <v>13</v>
      </c>
      <c r="T6" s="27"/>
      <c r="U6" s="27"/>
      <c r="V6" s="28"/>
      <c r="W6" s="28"/>
      <c r="X6" s="27"/>
      <c r="Y6" s="23"/>
      <c r="Z6" s="23"/>
      <c r="AA6" s="24"/>
      <c r="AB6" s="24"/>
      <c r="AC6" s="23"/>
      <c r="AD6" s="27"/>
      <c r="AE6" s="27"/>
      <c r="AF6" s="28"/>
      <c r="AG6" s="28"/>
      <c r="AH6" s="27"/>
    </row>
    <row r="7" spans="1:34" ht="45" x14ac:dyDescent="0.25">
      <c r="A7" s="3">
        <v>4</v>
      </c>
      <c r="B7" s="3" t="s">
        <v>122</v>
      </c>
      <c r="C7" s="3" t="s">
        <v>133</v>
      </c>
      <c r="D7" s="3" t="s">
        <v>116</v>
      </c>
      <c r="E7" s="39">
        <v>44044</v>
      </c>
      <c r="F7" s="38">
        <v>44377</v>
      </c>
      <c r="G7" s="3" t="s">
        <v>134</v>
      </c>
      <c r="H7" s="3" t="s">
        <v>126</v>
      </c>
      <c r="I7" s="3" t="s">
        <v>120</v>
      </c>
      <c r="J7" s="27" t="s">
        <v>122</v>
      </c>
      <c r="K7" s="27" t="s">
        <v>34</v>
      </c>
      <c r="L7" s="28">
        <v>167</v>
      </c>
      <c r="M7" s="28"/>
      <c r="N7" s="27" t="s">
        <v>13</v>
      </c>
      <c r="O7" s="23" t="s">
        <v>122</v>
      </c>
      <c r="P7" s="23" t="s">
        <v>32</v>
      </c>
      <c r="Q7" s="24"/>
      <c r="R7" s="24" t="s">
        <v>30</v>
      </c>
      <c r="S7" s="23" t="s">
        <v>13</v>
      </c>
      <c r="T7" s="27"/>
      <c r="U7" s="27"/>
      <c r="V7" s="28"/>
      <c r="W7" s="28"/>
      <c r="X7" s="27"/>
      <c r="Y7" s="23"/>
      <c r="Z7" s="23"/>
      <c r="AA7" s="24"/>
      <c r="AB7" s="24"/>
      <c r="AC7" s="23"/>
      <c r="AD7" s="27"/>
      <c r="AE7" s="27"/>
      <c r="AF7" s="28"/>
      <c r="AG7" s="28"/>
      <c r="AH7" s="27"/>
    </row>
    <row r="8" spans="1:34" x14ac:dyDescent="0.25">
      <c r="A8" s="3"/>
      <c r="B8" s="3"/>
      <c r="C8" s="3"/>
      <c r="D8" s="3"/>
      <c r="E8" s="3"/>
      <c r="F8" s="3"/>
      <c r="G8" s="3"/>
      <c r="H8" s="3"/>
      <c r="I8" s="3"/>
      <c r="J8" s="27"/>
      <c r="K8" s="27"/>
      <c r="L8" s="28"/>
      <c r="M8" s="28"/>
      <c r="N8" s="27"/>
      <c r="O8" s="23"/>
      <c r="P8" s="23"/>
      <c r="Q8" s="24"/>
      <c r="R8" s="24"/>
      <c r="S8" s="23"/>
      <c r="T8" s="27"/>
      <c r="U8" s="27"/>
      <c r="V8" s="28"/>
      <c r="W8" s="28"/>
      <c r="X8" s="27"/>
      <c r="Y8" s="23"/>
      <c r="Z8" s="23"/>
      <c r="AA8" s="24"/>
      <c r="AB8" s="24"/>
      <c r="AC8" s="23"/>
      <c r="AD8" s="27"/>
      <c r="AE8" s="27"/>
      <c r="AF8" s="28"/>
      <c r="AG8" s="28"/>
      <c r="AH8" s="27"/>
    </row>
    <row r="9" spans="1:34" x14ac:dyDescent="0.25">
      <c r="A9" s="3"/>
      <c r="B9" s="3"/>
      <c r="C9" s="3"/>
      <c r="D9" s="3"/>
      <c r="E9" s="3"/>
      <c r="F9" s="3"/>
      <c r="G9" s="3"/>
      <c r="H9" s="3"/>
      <c r="I9" s="3"/>
      <c r="J9" s="27"/>
      <c r="K9" s="27"/>
      <c r="L9" s="28"/>
      <c r="M9" s="28"/>
      <c r="N9" s="27"/>
      <c r="O9" s="23"/>
      <c r="P9" s="23"/>
      <c r="Q9" s="24"/>
      <c r="R9" s="24"/>
      <c r="S9" s="23"/>
      <c r="T9" s="27"/>
      <c r="U9" s="27"/>
      <c r="V9" s="28"/>
      <c r="W9" s="28"/>
      <c r="X9" s="27"/>
      <c r="Y9" s="23"/>
      <c r="Z9" s="23"/>
      <c r="AA9" s="24"/>
      <c r="AB9" s="24"/>
      <c r="AC9" s="23"/>
      <c r="AD9" s="27"/>
      <c r="AE9" s="27"/>
      <c r="AF9" s="28"/>
      <c r="AG9" s="28"/>
      <c r="AH9" s="27"/>
    </row>
    <row r="10" spans="1:34" x14ac:dyDescent="0.25">
      <c r="A10" s="3"/>
      <c r="B10" s="3"/>
      <c r="C10" s="3"/>
      <c r="D10" s="3"/>
      <c r="E10" s="3"/>
      <c r="F10" s="3"/>
      <c r="G10" s="3"/>
      <c r="H10" s="3"/>
      <c r="I10" s="3"/>
      <c r="J10" s="27"/>
      <c r="K10" s="27"/>
      <c r="L10" s="28"/>
      <c r="M10" s="28"/>
      <c r="N10" s="27"/>
      <c r="O10" s="23"/>
      <c r="P10" s="23"/>
      <c r="Q10" s="24"/>
      <c r="R10" s="24"/>
      <c r="S10" s="23"/>
      <c r="T10" s="27"/>
      <c r="U10" s="27"/>
      <c r="V10" s="28"/>
      <c r="W10" s="28"/>
      <c r="X10" s="27"/>
      <c r="Y10" s="23"/>
      <c r="Z10" s="23"/>
      <c r="AA10" s="24"/>
      <c r="AB10" s="24"/>
      <c r="AC10" s="23"/>
      <c r="AD10" s="27"/>
      <c r="AE10" s="27"/>
      <c r="AF10" s="28"/>
      <c r="AG10" s="28"/>
      <c r="AH10" s="27"/>
    </row>
    <row r="11" spans="1:34" x14ac:dyDescent="0.25">
      <c r="A11" s="3"/>
      <c r="B11" s="3"/>
      <c r="C11" s="3"/>
      <c r="D11" s="3"/>
      <c r="E11" s="3"/>
      <c r="F11" s="3"/>
      <c r="G11" s="3"/>
      <c r="H11" s="3"/>
      <c r="I11" s="3"/>
      <c r="J11" s="27"/>
      <c r="K11" s="27"/>
      <c r="L11" s="28"/>
      <c r="M11" s="28"/>
      <c r="N11" s="27"/>
      <c r="O11" s="23"/>
      <c r="P11" s="23"/>
      <c r="Q11" s="24"/>
      <c r="R11" s="24"/>
      <c r="S11" s="23"/>
      <c r="T11" s="27"/>
      <c r="U11" s="27"/>
      <c r="V11" s="28"/>
      <c r="W11" s="28"/>
      <c r="X11" s="27"/>
      <c r="Y11" s="23"/>
      <c r="Z11" s="23"/>
      <c r="AA11" s="24"/>
      <c r="AB11" s="24"/>
      <c r="AC11" s="23"/>
      <c r="AD11" s="27"/>
      <c r="AE11" s="27"/>
      <c r="AF11" s="28"/>
      <c r="AG11" s="28"/>
      <c r="AH11" s="27"/>
    </row>
    <row r="12" spans="1:34" x14ac:dyDescent="0.25">
      <c r="A12" s="3"/>
      <c r="B12" s="3"/>
      <c r="C12" s="3"/>
      <c r="D12" s="3"/>
      <c r="E12" s="3"/>
      <c r="F12" s="3"/>
      <c r="G12" s="3"/>
      <c r="H12" s="3"/>
      <c r="I12" s="3"/>
      <c r="J12" s="27"/>
      <c r="K12" s="27"/>
      <c r="L12" s="28"/>
      <c r="M12" s="28"/>
      <c r="N12" s="27"/>
      <c r="O12" s="23"/>
      <c r="P12" s="23"/>
      <c r="Q12" s="24"/>
      <c r="R12" s="24"/>
      <c r="S12" s="23"/>
      <c r="T12" s="27"/>
      <c r="U12" s="27"/>
      <c r="V12" s="28"/>
      <c r="W12" s="28"/>
      <c r="X12" s="27"/>
      <c r="Y12" s="23"/>
      <c r="Z12" s="23"/>
      <c r="AA12" s="24"/>
      <c r="AB12" s="24"/>
      <c r="AC12" s="23"/>
      <c r="AD12" s="27"/>
      <c r="AE12" s="27"/>
      <c r="AF12" s="28"/>
      <c r="AG12" s="28"/>
      <c r="AH12" s="27"/>
    </row>
    <row r="13" spans="1:34" x14ac:dyDescent="0.25">
      <c r="A13" s="3"/>
      <c r="B13" s="3"/>
      <c r="C13" s="3"/>
      <c r="D13" s="3"/>
      <c r="E13" s="3"/>
      <c r="F13" s="3"/>
      <c r="G13" s="3"/>
      <c r="H13" s="3"/>
      <c r="I13" s="3"/>
      <c r="J13" s="27"/>
      <c r="K13" s="27"/>
      <c r="L13" s="28"/>
      <c r="M13" s="28"/>
      <c r="N13" s="27"/>
      <c r="O13" s="23"/>
      <c r="P13" s="23"/>
      <c r="Q13" s="24"/>
      <c r="R13" s="24"/>
      <c r="S13" s="23"/>
      <c r="T13" s="27"/>
      <c r="U13" s="27"/>
      <c r="V13" s="28"/>
      <c r="W13" s="28"/>
      <c r="X13" s="27"/>
      <c r="Y13" s="23"/>
      <c r="Z13" s="23"/>
      <c r="AA13" s="24"/>
      <c r="AB13" s="24"/>
      <c r="AC13" s="23"/>
      <c r="AD13" s="27"/>
      <c r="AE13" s="27"/>
      <c r="AF13" s="28"/>
      <c r="AG13" s="28"/>
      <c r="AH13" s="27"/>
    </row>
    <row r="14" spans="1:34" x14ac:dyDescent="0.25">
      <c r="A14" s="3"/>
      <c r="B14" s="3"/>
      <c r="C14" s="3"/>
      <c r="D14" s="3"/>
      <c r="E14" s="3"/>
      <c r="F14" s="3"/>
      <c r="G14" s="3"/>
      <c r="H14" s="3"/>
      <c r="I14" s="3"/>
      <c r="J14" s="27"/>
      <c r="K14" s="27"/>
      <c r="L14" s="28"/>
      <c r="M14" s="28"/>
      <c r="N14" s="27"/>
      <c r="O14" s="23"/>
      <c r="P14" s="23"/>
      <c r="Q14" s="24"/>
      <c r="R14" s="24"/>
      <c r="S14" s="23"/>
      <c r="T14" s="27"/>
      <c r="U14" s="27"/>
      <c r="V14" s="28"/>
      <c r="W14" s="28"/>
      <c r="X14" s="27"/>
      <c r="Y14" s="23"/>
      <c r="Z14" s="23"/>
      <c r="AA14" s="24"/>
      <c r="AB14" s="24"/>
      <c r="AC14" s="23"/>
      <c r="AD14" s="27"/>
      <c r="AE14" s="27"/>
      <c r="AF14" s="28"/>
      <c r="AG14" s="28"/>
      <c r="AH14" s="27"/>
    </row>
    <row r="15" spans="1:34" x14ac:dyDescent="0.25">
      <c r="A15" s="3"/>
      <c r="B15" s="3"/>
      <c r="C15" s="3"/>
      <c r="D15" s="3"/>
      <c r="E15" s="3"/>
      <c r="F15" s="3"/>
      <c r="G15" s="3"/>
      <c r="H15" s="3"/>
      <c r="I15" s="3"/>
      <c r="J15" s="27"/>
      <c r="K15" s="27"/>
      <c r="L15" s="28"/>
      <c r="M15" s="28"/>
      <c r="N15" s="27"/>
      <c r="O15" s="23"/>
      <c r="P15" s="23"/>
      <c r="Q15" s="24"/>
      <c r="R15" s="24"/>
      <c r="S15" s="23"/>
      <c r="T15" s="27"/>
      <c r="U15" s="27"/>
      <c r="V15" s="28"/>
      <c r="W15" s="28"/>
      <c r="X15" s="27"/>
      <c r="Y15" s="23"/>
      <c r="Z15" s="23"/>
      <c r="AA15" s="24"/>
      <c r="AB15" s="24"/>
      <c r="AC15" s="23"/>
      <c r="AD15" s="27"/>
      <c r="AE15" s="27"/>
      <c r="AF15" s="28"/>
      <c r="AG15" s="28"/>
      <c r="AH15" s="27"/>
    </row>
    <row r="16" spans="1:34" x14ac:dyDescent="0.25">
      <c r="A16" s="3"/>
      <c r="B16" s="3"/>
      <c r="C16" s="3"/>
      <c r="D16" s="3"/>
      <c r="E16" s="3"/>
      <c r="F16" s="3"/>
      <c r="G16" s="3"/>
      <c r="H16" s="3"/>
      <c r="I16" s="3"/>
      <c r="J16" s="27"/>
      <c r="K16" s="27"/>
      <c r="L16" s="28"/>
      <c r="M16" s="28"/>
      <c r="N16" s="27"/>
      <c r="O16" s="23"/>
      <c r="P16" s="23"/>
      <c r="Q16" s="24"/>
      <c r="R16" s="24"/>
      <c r="S16" s="23"/>
      <c r="T16" s="27"/>
      <c r="U16" s="27"/>
      <c r="V16" s="28"/>
      <c r="W16" s="28"/>
      <c r="X16" s="27"/>
      <c r="Y16" s="23"/>
      <c r="Z16" s="23"/>
      <c r="AA16" s="24"/>
      <c r="AB16" s="24"/>
      <c r="AC16" s="23"/>
      <c r="AD16" s="27"/>
      <c r="AE16" s="27"/>
      <c r="AF16" s="28"/>
      <c r="AG16" s="28"/>
      <c r="AH16" s="27"/>
    </row>
    <row r="17" spans="1:34" x14ac:dyDescent="0.25">
      <c r="A17" s="3"/>
      <c r="B17" s="3"/>
      <c r="C17" s="3"/>
      <c r="D17" s="3"/>
      <c r="E17" s="3"/>
      <c r="F17" s="3"/>
      <c r="G17" s="3"/>
      <c r="H17" s="3"/>
      <c r="I17" s="3"/>
      <c r="J17" s="27"/>
      <c r="K17" s="27"/>
      <c r="L17" s="28"/>
      <c r="M17" s="28"/>
      <c r="N17" s="27"/>
      <c r="O17" s="23"/>
      <c r="P17" s="23"/>
      <c r="Q17" s="24"/>
      <c r="R17" s="24"/>
      <c r="S17" s="23"/>
      <c r="T17" s="27"/>
      <c r="U17" s="27"/>
      <c r="V17" s="28"/>
      <c r="W17" s="28"/>
      <c r="X17" s="27"/>
      <c r="Y17" s="23"/>
      <c r="Z17" s="23"/>
      <c r="AA17" s="24"/>
      <c r="AB17" s="24"/>
      <c r="AC17" s="23"/>
      <c r="AD17" s="27"/>
      <c r="AE17" s="27"/>
      <c r="AF17" s="28"/>
      <c r="AG17" s="28"/>
      <c r="AH17" s="27"/>
    </row>
    <row r="18" spans="1:34" x14ac:dyDescent="0.25">
      <c r="A18" s="3"/>
      <c r="B18" s="3"/>
      <c r="C18" s="3"/>
      <c r="D18" s="3"/>
      <c r="E18" s="3"/>
      <c r="F18" s="3"/>
      <c r="G18" s="3"/>
      <c r="H18" s="3"/>
      <c r="I18" s="3"/>
      <c r="J18" s="27"/>
      <c r="K18" s="27"/>
      <c r="L18" s="28"/>
      <c r="M18" s="28"/>
      <c r="N18" s="27"/>
      <c r="O18" s="23"/>
      <c r="P18" s="23"/>
      <c r="Q18" s="24"/>
      <c r="R18" s="24"/>
      <c r="S18" s="23"/>
      <c r="T18" s="27"/>
      <c r="U18" s="27"/>
      <c r="V18" s="28"/>
      <c r="W18" s="28"/>
      <c r="X18" s="27"/>
      <c r="Y18" s="23"/>
      <c r="Z18" s="23"/>
      <c r="AA18" s="24"/>
      <c r="AB18" s="24"/>
      <c r="AC18" s="23"/>
      <c r="AD18" s="27"/>
      <c r="AE18" s="27"/>
      <c r="AF18" s="28"/>
      <c r="AG18" s="28"/>
      <c r="AH18" s="27"/>
    </row>
    <row r="19" spans="1:34" x14ac:dyDescent="0.25">
      <c r="A19" s="3"/>
      <c r="B19" s="3"/>
      <c r="C19" s="3"/>
      <c r="D19" s="3"/>
      <c r="E19" s="3"/>
      <c r="F19" s="3"/>
      <c r="G19" s="3"/>
      <c r="H19" s="3"/>
      <c r="I19" s="3"/>
      <c r="J19" s="27"/>
      <c r="K19" s="27"/>
      <c r="L19" s="28"/>
      <c r="M19" s="28"/>
      <c r="N19" s="27"/>
      <c r="O19" s="23"/>
      <c r="P19" s="23"/>
      <c r="Q19" s="24"/>
      <c r="R19" s="24"/>
      <c r="S19" s="23"/>
      <c r="T19" s="27"/>
      <c r="U19" s="27"/>
      <c r="V19" s="28"/>
      <c r="W19" s="28"/>
      <c r="X19" s="27"/>
      <c r="Y19" s="23"/>
      <c r="Z19" s="23"/>
      <c r="AA19" s="24"/>
      <c r="AB19" s="24"/>
      <c r="AC19" s="23"/>
      <c r="AD19" s="27"/>
      <c r="AE19" s="27"/>
      <c r="AF19" s="28"/>
      <c r="AG19" s="28"/>
      <c r="AH19" s="27"/>
    </row>
    <row r="20" spans="1:34" x14ac:dyDescent="0.25">
      <c r="A20" s="3"/>
      <c r="B20" s="3"/>
      <c r="C20" s="3"/>
      <c r="D20" s="3"/>
      <c r="E20" s="3"/>
      <c r="F20" s="3"/>
      <c r="G20" s="3"/>
      <c r="H20" s="3"/>
      <c r="I20" s="3"/>
      <c r="J20" s="27"/>
      <c r="K20" s="27"/>
      <c r="L20" s="28"/>
      <c r="M20" s="28"/>
      <c r="N20" s="27"/>
      <c r="O20" s="23"/>
      <c r="P20" s="23"/>
      <c r="Q20" s="24"/>
      <c r="R20" s="24"/>
      <c r="S20" s="23"/>
      <c r="T20" s="27"/>
      <c r="U20" s="27"/>
      <c r="V20" s="28"/>
      <c r="W20" s="28"/>
      <c r="X20" s="27"/>
      <c r="Y20" s="23"/>
      <c r="Z20" s="23"/>
      <c r="AA20" s="24"/>
      <c r="AB20" s="24"/>
      <c r="AC20" s="23"/>
      <c r="AD20" s="27"/>
      <c r="AE20" s="27"/>
      <c r="AF20" s="28"/>
      <c r="AG20" s="28"/>
      <c r="AH20" s="27"/>
    </row>
    <row r="21" spans="1:34" x14ac:dyDescent="0.25">
      <c r="A21" s="3"/>
      <c r="B21" s="3"/>
      <c r="C21" s="3"/>
      <c r="D21" s="3"/>
      <c r="E21" s="3"/>
      <c r="F21" s="3"/>
      <c r="G21" s="3"/>
      <c r="H21" s="3"/>
      <c r="I21" s="3"/>
      <c r="J21" s="27"/>
      <c r="K21" s="27"/>
      <c r="L21" s="28"/>
      <c r="M21" s="28"/>
      <c r="N21" s="27"/>
      <c r="O21" s="23"/>
      <c r="P21" s="23"/>
      <c r="Q21" s="24"/>
      <c r="R21" s="24"/>
      <c r="S21" s="23"/>
      <c r="T21" s="27"/>
      <c r="U21" s="27"/>
      <c r="V21" s="28"/>
      <c r="W21" s="28"/>
      <c r="X21" s="27"/>
      <c r="Y21" s="23"/>
      <c r="Z21" s="23"/>
      <c r="AA21" s="24"/>
      <c r="AB21" s="24"/>
      <c r="AC21" s="23"/>
      <c r="AD21" s="27"/>
      <c r="AE21" s="27"/>
      <c r="AF21" s="28"/>
      <c r="AG21" s="28"/>
      <c r="AH21" s="27"/>
    </row>
    <row r="22" spans="1:34" x14ac:dyDescent="0.25">
      <c r="A22" s="3"/>
      <c r="B22" s="3"/>
      <c r="C22" s="3"/>
      <c r="D22" s="3"/>
      <c r="E22" s="3"/>
      <c r="F22" s="3"/>
      <c r="G22" s="3"/>
      <c r="H22" s="3"/>
      <c r="I22" s="3"/>
      <c r="J22" s="27"/>
      <c r="K22" s="27"/>
      <c r="L22" s="28"/>
      <c r="M22" s="28"/>
      <c r="N22" s="27"/>
      <c r="O22" s="23"/>
      <c r="P22" s="23"/>
      <c r="Q22" s="24"/>
      <c r="R22" s="24"/>
      <c r="S22" s="23"/>
      <c r="T22" s="27"/>
      <c r="U22" s="27"/>
      <c r="V22" s="28"/>
      <c r="W22" s="28"/>
      <c r="X22" s="27"/>
      <c r="Y22" s="23"/>
      <c r="Z22" s="23"/>
      <c r="AA22" s="24"/>
      <c r="AB22" s="24"/>
      <c r="AC22" s="23"/>
      <c r="AD22" s="27"/>
      <c r="AE22" s="27"/>
      <c r="AF22" s="28"/>
      <c r="AG22" s="28"/>
      <c r="AH22" s="27"/>
    </row>
    <row r="23" spans="1:34" x14ac:dyDescent="0.25">
      <c r="A23" s="3"/>
      <c r="B23" s="3"/>
      <c r="C23" s="3"/>
      <c r="D23" s="3"/>
      <c r="E23" s="3"/>
      <c r="F23" s="3"/>
      <c r="G23" s="3"/>
      <c r="H23" s="3"/>
      <c r="I23" s="3"/>
      <c r="J23" s="27"/>
      <c r="K23" s="27"/>
      <c r="L23" s="28"/>
      <c r="M23" s="28"/>
      <c r="N23" s="27"/>
      <c r="O23" s="23"/>
      <c r="P23" s="23"/>
      <c r="Q23" s="24"/>
      <c r="R23" s="24"/>
      <c r="S23" s="23"/>
      <c r="T23" s="27"/>
      <c r="U23" s="27"/>
      <c r="V23" s="28"/>
      <c r="W23" s="28"/>
      <c r="X23" s="27"/>
      <c r="Y23" s="23"/>
      <c r="Z23" s="23"/>
      <c r="AA23" s="24"/>
      <c r="AB23" s="24"/>
      <c r="AC23" s="23"/>
      <c r="AD23" s="27"/>
      <c r="AE23" s="27"/>
      <c r="AF23" s="28"/>
      <c r="AG23" s="28"/>
      <c r="AH23" s="27"/>
    </row>
    <row r="24" spans="1:34" x14ac:dyDescent="0.25">
      <c r="A24" s="3"/>
      <c r="B24" s="3"/>
      <c r="C24" s="3"/>
      <c r="D24" s="3"/>
      <c r="E24" s="3"/>
      <c r="F24" s="11"/>
      <c r="G24" s="11"/>
      <c r="H24" s="11"/>
      <c r="I24" s="11"/>
      <c r="J24" s="29"/>
      <c r="K24" s="29"/>
      <c r="L24" s="30"/>
      <c r="M24" s="30"/>
      <c r="N24" s="29"/>
      <c r="O24" s="25"/>
      <c r="P24" s="25"/>
      <c r="Q24" s="26"/>
      <c r="R24" s="26"/>
      <c r="S24" s="25"/>
      <c r="T24" s="29"/>
      <c r="U24" s="29"/>
      <c r="V24" s="30"/>
      <c r="W24" s="30"/>
      <c r="X24" s="29"/>
      <c r="Y24" s="25"/>
      <c r="Z24" s="25"/>
      <c r="AA24" s="26"/>
      <c r="AB24" s="26"/>
      <c r="AC24" s="25"/>
      <c r="AD24" s="29"/>
      <c r="AE24" s="29"/>
      <c r="AF24" s="30"/>
      <c r="AG24" s="30"/>
      <c r="AH24" s="29"/>
    </row>
    <row r="27" spans="1:34" ht="23.25" x14ac:dyDescent="0.35">
      <c r="A27" s="2"/>
      <c r="B27" s="2"/>
      <c r="C27" s="2"/>
      <c r="D27" s="2"/>
      <c r="E27" s="2"/>
    </row>
    <row r="28" spans="1:34" ht="23.25" x14ac:dyDescent="0.35">
      <c r="B28" s="14" t="s">
        <v>4</v>
      </c>
      <c r="C28" s="8"/>
      <c r="D28" s="2"/>
      <c r="E28" s="2"/>
      <c r="F28" s="2"/>
      <c r="H28" s="18" t="s">
        <v>37</v>
      </c>
    </row>
    <row r="29" spans="1:34" ht="18.75" x14ac:dyDescent="0.3">
      <c r="B29" s="14" t="s">
        <v>6</v>
      </c>
      <c r="C29" s="9" t="e">
        <f>IF(Sheet1!E32&gt;0, Sheet1!F32, "")</f>
        <v>#VALUE!</v>
      </c>
      <c r="H29" s="12" t="str">
        <f>Sheet5!S2</f>
        <v/>
      </c>
    </row>
    <row r="30" spans="1:34" ht="23.25" customHeight="1" x14ac:dyDescent="0.3">
      <c r="B30" s="15"/>
      <c r="C30" s="9"/>
      <c r="H30" s="12" t="str">
        <f>Sheet5!S3</f>
        <v/>
      </c>
    </row>
    <row r="31" spans="1:34" ht="22.5" customHeight="1" x14ac:dyDescent="0.3">
      <c r="B31" s="14" t="s">
        <v>16</v>
      </c>
      <c r="C31" s="8"/>
      <c r="H31" s="12" t="str">
        <f>Sheet5!S4</f>
        <v/>
      </c>
    </row>
    <row r="32" spans="1:34" ht="18.75" x14ac:dyDescent="0.3">
      <c r="B32" s="16" t="s">
        <v>17</v>
      </c>
      <c r="C32" s="9" t="str">
        <f>IF(Sheet1!E33&gt;0, Sheet1!E34, "")</f>
        <v/>
      </c>
      <c r="H32" s="12" t="str">
        <f>Sheet5!S5</f>
        <v/>
      </c>
    </row>
    <row r="33" spans="2:8" ht="18.75" x14ac:dyDescent="0.3">
      <c r="B33" s="17"/>
      <c r="C33" s="10"/>
      <c r="H33" s="12" t="str">
        <f>Sheet5!S6</f>
        <v/>
      </c>
    </row>
    <row r="34" spans="2:8" ht="18.75" x14ac:dyDescent="0.3">
      <c r="B34" s="14" t="s">
        <v>5</v>
      </c>
      <c r="C34" s="8"/>
      <c r="H34" s="12" t="str">
        <f>Sheet5!S7</f>
        <v/>
      </c>
    </row>
    <row r="35" spans="2:8" ht="18.75" x14ac:dyDescent="0.3">
      <c r="B35" s="16" t="s">
        <v>9</v>
      </c>
      <c r="C35" s="9" t="str">
        <f>IF(Sheet1!E34&gt;0, Sheet1!F34, "")</f>
        <v/>
      </c>
      <c r="H35" s="12" t="str">
        <f>Sheet5!S8</f>
        <v/>
      </c>
    </row>
    <row r="36" spans="2:8" ht="18.75" x14ac:dyDescent="0.3">
      <c r="B36" s="15"/>
      <c r="C36" s="9"/>
      <c r="H36" s="12" t="str">
        <f>Sheet5!S9</f>
        <v/>
      </c>
    </row>
    <row r="37" spans="2:8" ht="18.75" x14ac:dyDescent="0.3">
      <c r="B37" s="14" t="s">
        <v>19</v>
      </c>
      <c r="C37" s="8"/>
      <c r="H37" s="12" t="str">
        <f>Sheet5!S10</f>
        <v/>
      </c>
    </row>
    <row r="38" spans="2:8" ht="18.75" x14ac:dyDescent="0.3">
      <c r="B38" s="14" t="s">
        <v>20</v>
      </c>
      <c r="C38" s="9" t="str">
        <f>IF(Sheet1!E35&gt;0, Sheet1!F35, "")</f>
        <v/>
      </c>
      <c r="H38" s="12" t="str">
        <f>Sheet5!S11</f>
        <v/>
      </c>
    </row>
    <row r="39" spans="2:8" ht="18.75" x14ac:dyDescent="0.3">
      <c r="B39" s="15"/>
      <c r="C39" s="9"/>
      <c r="H39" s="12" t="str">
        <f>Sheet5!S12</f>
        <v/>
      </c>
    </row>
    <row r="40" spans="2:8" ht="18.75" x14ac:dyDescent="0.3">
      <c r="B40" s="14" t="s">
        <v>10</v>
      </c>
      <c r="C40" s="9">
        <f>C28+C31+C34</f>
        <v>0</v>
      </c>
      <c r="H40" s="12" t="str">
        <f>Sheet5!S13</f>
        <v/>
      </c>
    </row>
    <row r="41" spans="2:8" ht="18.75" x14ac:dyDescent="0.3">
      <c r="B41" s="14" t="s">
        <v>7</v>
      </c>
      <c r="C41" s="9" t="e">
        <f>SUM(C29,C32,C35)</f>
        <v>#VALUE!</v>
      </c>
      <c r="H41" s="12" t="str">
        <f>Sheet5!S14</f>
        <v/>
      </c>
    </row>
    <row r="42" spans="2:8" ht="18.75" x14ac:dyDescent="0.3">
      <c r="B42" s="14" t="s">
        <v>8</v>
      </c>
      <c r="C42" s="9" t="e">
        <f>C40-C41</f>
        <v>#VALUE!</v>
      </c>
      <c r="H42" s="12" t="str">
        <f>Sheet5!S15</f>
        <v/>
      </c>
    </row>
    <row r="43" spans="2:8" ht="15.75" x14ac:dyDescent="0.25">
      <c r="H43" s="12" t="str">
        <f>Sheet5!S16</f>
        <v/>
      </c>
    </row>
  </sheetData>
  <sheetProtection selectLockedCells="1" sort="0" autoFilter="0"/>
  <protectedRanges>
    <protectedRange sqref="A1:AH24" name="AllowSortFilter"/>
  </protectedRanges>
  <dataValidations count="1">
    <dataValidation type="decimal" operator="greaterThanOrEqual" allowBlank="1" showInputMessage="1" showErrorMessage="1" sqref="L2:L24 AF2:AF24 Q2:Q24 V2:V24 AA2:AA24" xr:uid="{00000000-0002-0000-0000-000000000000}">
      <formula1>0</formula1>
    </dataValidation>
  </dataValidations>
  <pageMargins left="0.25" right="0.25" top="0.75" bottom="0.75" header="0.3" footer="0.3"/>
  <pageSetup scale="22" fitToHeight="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Sheet2!$A$8:$A$14</xm:f>
          </x14:formula1>
          <xm:sqref>AE2:AE24 P2:P24 U2:U24 Z2:Z24 K2:K24</xm:sqref>
        </x14:dataValidation>
        <x14:dataValidation type="list" allowBlank="1" showInputMessage="1" showErrorMessage="1" xr:uid="{00000000-0002-0000-0000-000002000000}">
          <x14:formula1>
            <xm:f>Sheet1!$A$1:$A$4</xm:f>
          </x14:formula1>
          <xm:sqref>N2:N23 S2:S23 X2:X23 AC2:AC23 AH2:AH23</xm:sqref>
        </x14:dataValidation>
        <x14:dataValidation type="list" operator="greaterThanOrEqual" allowBlank="1" showInputMessage="1" showErrorMessage="1" xr:uid="{00000000-0002-0000-0000-000003000000}">
          <x14:formula1>
            <xm:f>Sheet2!$A$18:$A$19</xm:f>
          </x14:formula1>
          <xm:sqref>M2:M24 R2:R24 W2:W24 AB2:AB24 AG2:AG24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2"/>
  <sheetViews>
    <sheetView topLeftCell="BD1" workbookViewId="0">
      <selection activeCell="CE3" sqref="CE3"/>
    </sheetView>
  </sheetViews>
  <sheetFormatPr defaultRowHeight="15" x14ac:dyDescent="0.25"/>
  <cols>
    <col min="1" max="1" width="23" customWidth="1"/>
  </cols>
  <sheetData>
    <row r="1" spans="1:83" x14ac:dyDescent="0.25">
      <c r="A1" t="s">
        <v>76</v>
      </c>
      <c r="B1" t="s">
        <v>77</v>
      </c>
      <c r="C1" t="s">
        <v>78</v>
      </c>
      <c r="D1" t="s">
        <v>79</v>
      </c>
      <c r="E1" t="s">
        <v>80</v>
      </c>
      <c r="F1" t="s">
        <v>81</v>
      </c>
      <c r="G1" t="s">
        <v>82</v>
      </c>
      <c r="H1" t="s">
        <v>83</v>
      </c>
      <c r="I1" t="s">
        <v>84</v>
      </c>
      <c r="J1" t="s">
        <v>85</v>
      </c>
      <c r="K1" t="s">
        <v>86</v>
      </c>
      <c r="L1" t="s">
        <v>87</v>
      </c>
      <c r="M1" t="s">
        <v>88</v>
      </c>
      <c r="N1" t="s">
        <v>89</v>
      </c>
      <c r="O1" t="s">
        <v>90</v>
      </c>
      <c r="P1" t="s">
        <v>91</v>
      </c>
      <c r="Q1" t="s">
        <v>92</v>
      </c>
      <c r="R1" t="s">
        <v>93</v>
      </c>
      <c r="S1" t="s">
        <v>94</v>
      </c>
      <c r="T1" t="s">
        <v>95</v>
      </c>
      <c r="U1" t="s">
        <v>96</v>
      </c>
      <c r="V1" t="s">
        <v>97</v>
      </c>
      <c r="W1" t="s">
        <v>98</v>
      </c>
      <c r="X1" t="s">
        <v>99</v>
      </c>
      <c r="Y1" t="s">
        <v>100</v>
      </c>
      <c r="Z1" t="s">
        <v>101</v>
      </c>
      <c r="AA1" t="s">
        <v>102</v>
      </c>
      <c r="AB1" t="s">
        <v>89</v>
      </c>
      <c r="AC1" t="s">
        <v>90</v>
      </c>
      <c r="AD1" t="s">
        <v>91</v>
      </c>
      <c r="AE1" t="s">
        <v>92</v>
      </c>
      <c r="AF1" t="s">
        <v>93</v>
      </c>
      <c r="AG1" t="s">
        <v>94</v>
      </c>
      <c r="AH1" t="s">
        <v>95</v>
      </c>
      <c r="AI1" t="s">
        <v>96</v>
      </c>
      <c r="AJ1" t="s">
        <v>97</v>
      </c>
      <c r="AK1" t="s">
        <v>98</v>
      </c>
      <c r="AL1" t="s">
        <v>99</v>
      </c>
      <c r="AM1" t="s">
        <v>100</v>
      </c>
      <c r="AN1" t="s">
        <v>101</v>
      </c>
      <c r="AO1" t="s">
        <v>102</v>
      </c>
      <c r="AP1" t="s">
        <v>89</v>
      </c>
      <c r="AQ1" t="s">
        <v>90</v>
      </c>
      <c r="AR1" t="s">
        <v>91</v>
      </c>
      <c r="AS1" t="s">
        <v>92</v>
      </c>
      <c r="AT1" t="s">
        <v>93</v>
      </c>
      <c r="AU1" t="s">
        <v>94</v>
      </c>
      <c r="AV1" t="s">
        <v>95</v>
      </c>
      <c r="AW1" t="s">
        <v>96</v>
      </c>
      <c r="AX1" t="s">
        <v>97</v>
      </c>
      <c r="AY1" t="s">
        <v>98</v>
      </c>
      <c r="AZ1" t="s">
        <v>99</v>
      </c>
      <c r="BA1" t="s">
        <v>100</v>
      </c>
      <c r="BB1" t="s">
        <v>101</v>
      </c>
      <c r="BC1" t="s">
        <v>102</v>
      </c>
      <c r="BD1" t="s">
        <v>89</v>
      </c>
      <c r="BE1" t="s">
        <v>90</v>
      </c>
      <c r="BF1" t="s">
        <v>91</v>
      </c>
      <c r="BG1" t="s">
        <v>92</v>
      </c>
      <c r="BH1" t="s">
        <v>93</v>
      </c>
      <c r="BI1" t="s">
        <v>94</v>
      </c>
      <c r="BJ1" t="s">
        <v>95</v>
      </c>
      <c r="BK1" t="s">
        <v>96</v>
      </c>
      <c r="BL1" t="s">
        <v>97</v>
      </c>
      <c r="BM1" t="s">
        <v>98</v>
      </c>
      <c r="BN1" t="s">
        <v>99</v>
      </c>
      <c r="BO1" t="s">
        <v>100</v>
      </c>
      <c r="BP1" t="s">
        <v>101</v>
      </c>
      <c r="BQ1" t="s">
        <v>102</v>
      </c>
      <c r="BR1" t="s">
        <v>89</v>
      </c>
      <c r="BS1" t="s">
        <v>90</v>
      </c>
      <c r="BT1" t="s">
        <v>91</v>
      </c>
      <c r="BU1" t="s">
        <v>92</v>
      </c>
      <c r="BV1" t="s">
        <v>93</v>
      </c>
      <c r="BW1" t="s">
        <v>94</v>
      </c>
      <c r="BX1" t="s">
        <v>95</v>
      </c>
      <c r="BY1" t="s">
        <v>96</v>
      </c>
      <c r="BZ1" t="s">
        <v>97</v>
      </c>
      <c r="CA1" t="s">
        <v>98</v>
      </c>
      <c r="CB1" t="s">
        <v>99</v>
      </c>
      <c r="CC1" t="s">
        <v>100</v>
      </c>
      <c r="CD1" t="s">
        <v>101</v>
      </c>
      <c r="CE1" t="s">
        <v>102</v>
      </c>
    </row>
    <row r="2" spans="1:83" x14ac:dyDescent="0.25">
      <c r="A2" t="e">
        <f>#REF!</f>
        <v>#REF!</v>
      </c>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c r="Y2" t="e">
        <f>#REF!</f>
        <v>#REF!</v>
      </c>
      <c r="Z2" t="e">
        <f>#REF!</f>
        <v>#REF!</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C21"/>
  <sheetViews>
    <sheetView workbookViewId="0">
      <selection activeCell="E30" sqref="E30"/>
    </sheetView>
  </sheetViews>
  <sheetFormatPr defaultRowHeight="15" x14ac:dyDescent="0.25"/>
  <cols>
    <col min="1" max="1" width="42.42578125" customWidth="1"/>
    <col min="2" max="2" width="27.28515625" customWidth="1"/>
    <col min="3" max="3" width="17.5703125" customWidth="1"/>
  </cols>
  <sheetData>
    <row r="1" spans="1:3" ht="26.25" x14ac:dyDescent="0.4">
      <c r="A1" s="40" t="s">
        <v>71</v>
      </c>
      <c r="B1" s="41"/>
      <c r="C1" s="42"/>
    </row>
    <row r="2" spans="1:3" x14ac:dyDescent="0.25">
      <c r="A2" s="33" t="s">
        <v>72</v>
      </c>
      <c r="B2" s="34" t="s">
        <v>73</v>
      </c>
      <c r="C2" s="35" t="s">
        <v>74</v>
      </c>
    </row>
    <row r="3" spans="1:3" x14ac:dyDescent="0.25">
      <c r="A3" s="36"/>
      <c r="B3" s="31"/>
      <c r="C3" s="32"/>
    </row>
    <row r="4" spans="1:3" x14ac:dyDescent="0.25">
      <c r="A4" s="36"/>
      <c r="B4" s="31"/>
      <c r="C4" s="32"/>
    </row>
    <row r="5" spans="1:3" x14ac:dyDescent="0.25">
      <c r="A5" s="36"/>
      <c r="B5" s="31"/>
      <c r="C5" s="32"/>
    </row>
    <row r="6" spans="1:3" x14ac:dyDescent="0.25">
      <c r="A6" s="36"/>
      <c r="B6" s="31"/>
      <c r="C6" s="32"/>
    </row>
    <row r="7" spans="1:3" x14ac:dyDescent="0.25">
      <c r="A7" s="36"/>
      <c r="B7" s="31"/>
      <c r="C7" s="32"/>
    </row>
    <row r="8" spans="1:3" x14ac:dyDescent="0.25">
      <c r="A8" s="36"/>
      <c r="B8" s="31"/>
      <c r="C8" s="32"/>
    </row>
    <row r="9" spans="1:3" x14ac:dyDescent="0.25">
      <c r="A9" s="36"/>
      <c r="B9" s="31"/>
      <c r="C9" s="32"/>
    </row>
    <row r="10" spans="1:3" x14ac:dyDescent="0.25">
      <c r="A10" s="36"/>
      <c r="B10" s="31"/>
      <c r="C10" s="32"/>
    </row>
    <row r="11" spans="1:3" x14ac:dyDescent="0.25">
      <c r="A11" s="36"/>
      <c r="B11" s="31"/>
      <c r="C11" s="32"/>
    </row>
    <row r="12" spans="1:3" x14ac:dyDescent="0.25">
      <c r="A12" s="36"/>
      <c r="B12" s="31"/>
      <c r="C12" s="32"/>
    </row>
    <row r="13" spans="1:3" x14ac:dyDescent="0.25">
      <c r="A13" s="36"/>
      <c r="B13" s="31"/>
      <c r="C13" s="32"/>
    </row>
    <row r="14" spans="1:3" x14ac:dyDescent="0.25">
      <c r="A14" s="36"/>
      <c r="B14" s="31"/>
      <c r="C14" s="32"/>
    </row>
    <row r="15" spans="1:3" x14ac:dyDescent="0.25">
      <c r="A15" s="36"/>
      <c r="B15" s="31"/>
      <c r="C15" s="32"/>
    </row>
    <row r="16" spans="1:3" x14ac:dyDescent="0.25">
      <c r="A16" s="36"/>
      <c r="B16" s="31"/>
      <c r="C16" s="32"/>
    </row>
    <row r="17" spans="1:3" x14ac:dyDescent="0.25">
      <c r="A17" s="36"/>
      <c r="B17" s="31"/>
      <c r="C17" s="32"/>
    </row>
    <row r="18" spans="1:3" x14ac:dyDescent="0.25">
      <c r="A18" s="36"/>
      <c r="B18" s="31"/>
      <c r="C18" s="32"/>
    </row>
    <row r="19" spans="1:3" x14ac:dyDescent="0.25">
      <c r="A19" s="36"/>
      <c r="B19" s="31"/>
      <c r="C19" s="32"/>
    </row>
    <row r="20" spans="1:3" x14ac:dyDescent="0.25">
      <c r="A20" s="36"/>
      <c r="B20" s="31"/>
      <c r="C20" s="32"/>
    </row>
    <row r="21" spans="1:3" ht="27" thickBot="1" x14ac:dyDescent="0.45">
      <c r="A21" s="43" t="s">
        <v>75</v>
      </c>
      <c r="B21" s="44"/>
      <c r="C21" s="37">
        <f>SUM(C3:C20)</f>
        <v>0</v>
      </c>
    </row>
  </sheetData>
  <mergeCells count="2">
    <mergeCell ref="A1:C1"/>
    <mergeCell ref="A21:B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5"/>
  <sheetViews>
    <sheetView workbookViewId="0">
      <selection activeCell="F32" sqref="F32"/>
    </sheetView>
  </sheetViews>
  <sheetFormatPr defaultRowHeight="15" x14ac:dyDescent="0.25"/>
  <cols>
    <col min="9" max="9" width="9.5703125" customWidth="1"/>
    <col min="10" max="10" width="9.85546875" customWidth="1"/>
  </cols>
  <sheetData>
    <row r="1" spans="1:23" x14ac:dyDescent="0.25">
      <c r="A1" s="4" t="s">
        <v>13</v>
      </c>
      <c r="C1" t="s">
        <v>0</v>
      </c>
      <c r="D1" t="s">
        <v>21</v>
      </c>
      <c r="E1" t="s">
        <v>22</v>
      </c>
      <c r="F1" t="s">
        <v>23</v>
      </c>
      <c r="G1" t="s">
        <v>24</v>
      </c>
      <c r="H1" t="s">
        <v>21</v>
      </c>
      <c r="I1" t="s">
        <v>22</v>
      </c>
      <c r="J1" t="s">
        <v>23</v>
      </c>
      <c r="K1" t="s">
        <v>24</v>
      </c>
      <c r="L1" t="s">
        <v>21</v>
      </c>
      <c r="M1" t="s">
        <v>22</v>
      </c>
      <c r="N1" t="s">
        <v>23</v>
      </c>
      <c r="O1" t="s">
        <v>24</v>
      </c>
      <c r="P1" t="s">
        <v>21</v>
      </c>
      <c r="Q1" t="s">
        <v>22</v>
      </c>
      <c r="R1" t="s">
        <v>23</v>
      </c>
      <c r="S1" t="s">
        <v>24</v>
      </c>
      <c r="T1" t="s">
        <v>21</v>
      </c>
      <c r="U1" t="s">
        <v>22</v>
      </c>
      <c r="V1" t="s">
        <v>23</v>
      </c>
      <c r="W1" t="s">
        <v>24</v>
      </c>
    </row>
    <row r="2" spans="1:23" x14ac:dyDescent="0.25">
      <c r="A2" s="7" t="s">
        <v>14</v>
      </c>
      <c r="C2">
        <f>Table2[[#This Row],[Priority]]</f>
        <v>0</v>
      </c>
      <c r="D2">
        <f>IF(Table2[[#This Row],[Fund Source (1)]]="Title I", Table2[[#This Row],[Cost Estimate (1)]], "")</f>
        <v>0</v>
      </c>
      <c r="E2" t="str">
        <f>IF(Table2[[#This Row],[Fund Source (1)]]="TSSSA", Table2[[#This Row],[Cost Estimate (1)]], "")</f>
        <v/>
      </c>
      <c r="F2" t="str">
        <f>IF(Table2[[#This Row],[Fund Source (1)]]="Unisig", Table2[[#This Row],[Cost Estimate (1)]], "")</f>
        <v/>
      </c>
      <c r="G2" t="str">
        <f>IF(Table2[[#This Row],[Fund Source (1)]]="Other", Table2[[#This Row],[Cost Estimate (1)]], "")</f>
        <v/>
      </c>
      <c r="H2">
        <f>IF(Table2[[#This Row],[Fund Source (2)]]="Title I", Table2[[#This Row],[Cost Estimate (2)]], "")</f>
        <v>0</v>
      </c>
      <c r="I2" t="str">
        <f>IF(Table2[[#This Row],[Fund Source (2)]]="TSSSA", Table2[[#This Row],[Cost Estimate (2)]], "")</f>
        <v/>
      </c>
      <c r="J2" t="str">
        <f>IF(Table2[[#This Row],[Fund Source (2)]]="Unisig", Table2[[#This Row],[Cost Estimate (2)]], "")</f>
        <v/>
      </c>
      <c r="K2" t="str">
        <f>IF(Table2[[#This Row],[Fund Source (2)]]="Other", Table2[[#This Row],[Cost Estimate (2)]], "")</f>
        <v/>
      </c>
      <c r="L2">
        <f>IF(Table2[[#This Row],[Fund Source (3)]]="Title I", Table2[[#This Row],[Cost Estimate (3)]], "")</f>
        <v>0</v>
      </c>
      <c r="M2" t="str">
        <f>IF(Table2[[#This Row],[Fund Source (3)]]="TSSSA", Table2[[#This Row],[Cost Estimate (3)]], "")</f>
        <v/>
      </c>
      <c r="N2" t="str">
        <f>IF(Table2[[#This Row],[Fund Source (3)]]="Unisig", Table2[[#This Row],[Cost Estimate (3)]], "")</f>
        <v/>
      </c>
      <c r="O2" t="str">
        <f>IF(Table2[[#This Row],[Fund Source (3)]]="Other", Table2[[#This Row],[Cost Estimate (3)]], "")</f>
        <v/>
      </c>
      <c r="P2">
        <f>IF(Table2[[#This Row],[Fund Source (4)]]="Title I", Table2[[#This Row],[Cost Estimate (4)]], "")</f>
        <v>0</v>
      </c>
      <c r="Q2" t="str">
        <f>IF(Table2[[#This Row],[Fund Source (4)]]="TSSSA", Table2[[#This Row],[Cost Estimate (4)]], "")</f>
        <v/>
      </c>
      <c r="R2" t="str">
        <f>IF(Table2[[#This Row],[Fund Source (4)]]="Unisig", Table2[[#This Row],[Cost Estimate (4)]], "")</f>
        <v/>
      </c>
      <c r="S2" t="str">
        <f>IF(Table2[[#This Row],[Fund Source (4)]]="Other", Table2[[#This Row],[Cost Estimate (4)]], "")</f>
        <v/>
      </c>
      <c r="T2" t="str">
        <f>IF(Table2[[#This Row],[Fund Source (5)]]="Title I", Table2[[#This Row],[Cost Estimate (5)]], "")</f>
        <v/>
      </c>
      <c r="U2" t="str">
        <f>IF(Table2[[#This Row],[Fund Source (5)]]="TSSSA", Table2[[#This Row],[Cost Estimate (5)]], "")</f>
        <v/>
      </c>
      <c r="V2" t="str">
        <f>IF(Table2[[#This Row],[Fund Source (5)]]="Unisig", Table2[[#This Row],[Cost Estimate (5)]], "")</f>
        <v/>
      </c>
      <c r="W2" t="str">
        <f>IF(Table2[[#This Row],[Fund Source (5)]]="Other", Table2[[#This Row],[Cost Estimate (5)]], "")</f>
        <v/>
      </c>
    </row>
    <row r="3" spans="1:23" x14ac:dyDescent="0.25">
      <c r="A3" s="5" t="s">
        <v>15</v>
      </c>
      <c r="C3">
        <f>Table2[[#This Row],[Priority]]</f>
        <v>4</v>
      </c>
      <c r="D3">
        <f>IF(Table2[[#This Row],[Fund Source (1)]]="Title I", Table2[[#This Row],[Cost Estimate (1)]], "")</f>
        <v>1000</v>
      </c>
      <c r="E3" t="str">
        <f>IF(Table2[[#This Row],[Fund Source (1)]]="TSSSA", Table2[[#This Row],[Cost Estimate (1)]], "")</f>
        <v/>
      </c>
      <c r="F3" t="str">
        <f>IF(Table2[[#This Row],[Fund Source (1)]]="Unisig", Table2[[#This Row],[Cost Estimate (1)]], "")</f>
        <v/>
      </c>
      <c r="G3" t="str">
        <f>IF(Table2[[#This Row],[Fund Source (1)]]="Other", Table2[[#This Row],[Cost Estimate (1)]], "")</f>
        <v/>
      </c>
      <c r="H3">
        <f>IF(Table2[[#This Row],[Fund Source (2)]]="Title I", Table2[[#This Row],[Cost Estimate (2)]], "")</f>
        <v>0</v>
      </c>
      <c r="I3" t="str">
        <f>IF(Table2[[#This Row],[Fund Source (2)]]="TSSSA", Table2[[#This Row],[Cost Estimate (2)]], "")</f>
        <v/>
      </c>
      <c r="J3" t="str">
        <f>IF(Table2[[#This Row],[Fund Source (2)]]="Unisig", Table2[[#This Row],[Cost Estimate (2)]], "")</f>
        <v/>
      </c>
      <c r="K3" t="str">
        <f>IF(Table2[[#This Row],[Fund Source (2)]]="Other", Table2[[#This Row],[Cost Estimate (2)]], "")</f>
        <v/>
      </c>
      <c r="L3" t="str">
        <f>IF(Table2[[#This Row],[Fund Source (3)]]="Title I", Table2[[#This Row],[Cost Estimate (3)]], "")</f>
        <v/>
      </c>
      <c r="M3" t="str">
        <f>IF(Table2[[#This Row],[Fund Source (3)]]="TSSSA", Table2[[#This Row],[Cost Estimate (3)]], "")</f>
        <v/>
      </c>
      <c r="N3" t="str">
        <f>IF(Table2[[#This Row],[Fund Source (3)]]="Unisig", Table2[[#This Row],[Cost Estimate (3)]], "")</f>
        <v/>
      </c>
      <c r="O3" t="str">
        <f>IF(Table2[[#This Row],[Fund Source (3)]]="Other", Table2[[#This Row],[Cost Estimate (3)]], "")</f>
        <v/>
      </c>
      <c r="P3" t="str">
        <f>IF(Table2[[#This Row],[Fund Source (4)]]="Title I", Table2[[#This Row],[Cost Estimate (4)]], "")</f>
        <v/>
      </c>
      <c r="Q3" t="str">
        <f>IF(Table2[[#This Row],[Fund Source (4)]]="TSSSA", Table2[[#This Row],[Cost Estimate (4)]], "")</f>
        <v/>
      </c>
      <c r="R3" t="str">
        <f>IF(Table2[[#This Row],[Fund Source (4)]]="Unisig", Table2[[#This Row],[Cost Estimate (4)]], "")</f>
        <v/>
      </c>
      <c r="S3" t="str">
        <f>IF(Table2[[#This Row],[Fund Source (4)]]="Other", Table2[[#This Row],[Cost Estimate (4)]], "")</f>
        <v/>
      </c>
      <c r="T3" t="str">
        <f>IF(Table2[[#This Row],[Fund Source (5)]]="Title I", Table2[[#This Row],[Cost Estimate (5)]], "")</f>
        <v/>
      </c>
      <c r="U3" t="str">
        <f>IF(Table2[[#This Row],[Fund Source (5)]]="TSSSA", Table2[[#This Row],[Cost Estimate (5)]], "")</f>
        <v/>
      </c>
      <c r="V3" t="str">
        <f>IF(Table2[[#This Row],[Fund Source (5)]]="Unisig", Table2[[#This Row],[Cost Estimate (5)]], "")</f>
        <v/>
      </c>
      <c r="W3" t="str">
        <f>IF(Table2[[#This Row],[Fund Source (5)]]="Other", Table2[[#This Row],[Cost Estimate (5)]], "")</f>
        <v/>
      </c>
    </row>
    <row r="4" spans="1:23" x14ac:dyDescent="0.25">
      <c r="A4" s="6" t="s">
        <v>18</v>
      </c>
      <c r="C4">
        <f>Table2[[#This Row],[Priority]]</f>
        <v>4</v>
      </c>
      <c r="D4">
        <f>IF(Table2[[#This Row],[Fund Source (1)]]="Title I", Table2[[#This Row],[Cost Estimate (1)]], "")</f>
        <v>1000</v>
      </c>
      <c r="E4" t="str">
        <f>IF(Table2[[#This Row],[Fund Source (1)]]="TSSSA", Table2[[#This Row],[Cost Estimate (1)]], "")</f>
        <v/>
      </c>
      <c r="F4" t="str">
        <f>IF(Table2[[#This Row],[Fund Source (1)]]="Unisig", Table2[[#This Row],[Cost Estimate (1)]], "")</f>
        <v/>
      </c>
      <c r="G4" t="str">
        <f>IF(Table2[[#This Row],[Fund Source (1)]]="Other", Table2[[#This Row],[Cost Estimate (1)]], "")</f>
        <v/>
      </c>
      <c r="H4">
        <f>IF(Table2[[#This Row],[Fund Source (2)]]="Title I", Table2[[#This Row],[Cost Estimate (2)]], "")</f>
        <v>0</v>
      </c>
      <c r="I4" t="str">
        <f>IF(Table2[[#This Row],[Fund Source (2)]]="TSSSA", Table2[[#This Row],[Cost Estimate (2)]], "")</f>
        <v/>
      </c>
      <c r="J4" t="str">
        <f>IF(Table2[[#This Row],[Fund Source (2)]]="Unisig", Table2[[#This Row],[Cost Estimate (2)]], "")</f>
        <v/>
      </c>
      <c r="K4" t="str">
        <f>IF(Table2[[#This Row],[Fund Source (2)]]="Other", Table2[[#This Row],[Cost Estimate (2)]], "")</f>
        <v/>
      </c>
      <c r="L4" t="str">
        <f>IF(Table2[[#This Row],[Fund Source (3)]]="Title I", Table2[[#This Row],[Cost Estimate (3)]], "")</f>
        <v/>
      </c>
      <c r="M4" t="str">
        <f>IF(Table2[[#This Row],[Fund Source (3)]]="TSSSA", Table2[[#This Row],[Cost Estimate (3)]], "")</f>
        <v/>
      </c>
      <c r="N4" t="str">
        <f>IF(Table2[[#This Row],[Fund Source (3)]]="Unisig", Table2[[#This Row],[Cost Estimate (3)]], "")</f>
        <v/>
      </c>
      <c r="O4" t="str">
        <f>IF(Table2[[#This Row],[Fund Source (3)]]="Other", Table2[[#This Row],[Cost Estimate (3)]], "")</f>
        <v/>
      </c>
      <c r="P4" t="str">
        <f>IF(Table2[[#This Row],[Fund Source (4)]]="Title I", Table2[[#This Row],[Cost Estimate (4)]], "")</f>
        <v/>
      </c>
      <c r="Q4" t="str">
        <f>IF(Table2[[#This Row],[Fund Source (4)]]="TSSSA", Table2[[#This Row],[Cost Estimate (4)]], "")</f>
        <v/>
      </c>
      <c r="R4" t="str">
        <f>IF(Table2[[#This Row],[Fund Source (4)]]="Unisig", Table2[[#This Row],[Cost Estimate (4)]], "")</f>
        <v/>
      </c>
      <c r="S4" t="str">
        <f>IF(Table2[[#This Row],[Fund Source (4)]]="Other", Table2[[#This Row],[Cost Estimate (4)]], "")</f>
        <v/>
      </c>
      <c r="T4" t="str">
        <f>IF(Table2[[#This Row],[Fund Source (5)]]="Title I", Table2[[#This Row],[Cost Estimate (5)]], "")</f>
        <v/>
      </c>
      <c r="U4" t="str">
        <f>IF(Table2[[#This Row],[Fund Source (5)]]="TSSSA", Table2[[#This Row],[Cost Estimate (5)]], "")</f>
        <v/>
      </c>
      <c r="V4" t="str">
        <f>IF(Table2[[#This Row],[Fund Source (5)]]="Unisig", Table2[[#This Row],[Cost Estimate (5)]], "")</f>
        <v/>
      </c>
      <c r="W4" t="str">
        <f>IF(Table2[[#This Row],[Fund Source (5)]]="Other", Table2[[#This Row],[Cost Estimate (5)]], "")</f>
        <v/>
      </c>
    </row>
    <row r="5" spans="1:23" x14ac:dyDescent="0.25">
      <c r="C5">
        <f>Table2[[#This Row],[Priority]]</f>
        <v>4</v>
      </c>
      <c r="D5">
        <f>IF(Table2[[#This Row],[Fund Source (1)]]="Title I", Table2[[#This Row],[Cost Estimate (1)]], "")</f>
        <v>1000</v>
      </c>
      <c r="E5" t="str">
        <f>IF(Table2[[#This Row],[Fund Source (1)]]="TSSSA", Table2[[#This Row],[Cost Estimate (1)]], "")</f>
        <v/>
      </c>
      <c r="F5" t="str">
        <f>IF(Table2[[#This Row],[Fund Source (1)]]="Unisig", Table2[[#This Row],[Cost Estimate (1)]], "")</f>
        <v/>
      </c>
      <c r="G5" t="str">
        <f>IF(Table2[[#This Row],[Fund Source (1)]]="Other", Table2[[#This Row],[Cost Estimate (1)]], "")</f>
        <v/>
      </c>
      <c r="H5">
        <f>IF(Table2[[#This Row],[Fund Source (2)]]="Title I", Table2[[#This Row],[Cost Estimate (2)]], "")</f>
        <v>0</v>
      </c>
      <c r="I5" t="str">
        <f>IF(Table2[[#This Row],[Fund Source (2)]]="TSSSA", Table2[[#This Row],[Cost Estimate (2)]], "")</f>
        <v/>
      </c>
      <c r="J5" t="str">
        <f>IF(Table2[[#This Row],[Fund Source (2)]]="Unisig", Table2[[#This Row],[Cost Estimate (2)]], "")</f>
        <v/>
      </c>
      <c r="K5" t="str">
        <f>IF(Table2[[#This Row],[Fund Source (2)]]="Other", Table2[[#This Row],[Cost Estimate (2)]], "")</f>
        <v/>
      </c>
      <c r="L5" t="str">
        <f>IF(Table2[[#This Row],[Fund Source (3)]]="Title I", Table2[[#This Row],[Cost Estimate (3)]], "")</f>
        <v/>
      </c>
      <c r="M5" t="str">
        <f>IF(Table2[[#This Row],[Fund Source (3)]]="TSSSA", Table2[[#This Row],[Cost Estimate (3)]], "")</f>
        <v/>
      </c>
      <c r="N5" t="str">
        <f>IF(Table2[[#This Row],[Fund Source (3)]]="Unisig", Table2[[#This Row],[Cost Estimate (3)]], "")</f>
        <v/>
      </c>
      <c r="O5" t="str">
        <f>IF(Table2[[#This Row],[Fund Source (3)]]="Other", Table2[[#This Row],[Cost Estimate (3)]], "")</f>
        <v/>
      </c>
      <c r="P5" t="str">
        <f>IF(Table2[[#This Row],[Fund Source (4)]]="Title I", Table2[[#This Row],[Cost Estimate (4)]], "")</f>
        <v/>
      </c>
      <c r="Q5" t="str">
        <f>IF(Table2[[#This Row],[Fund Source (4)]]="TSSSA", Table2[[#This Row],[Cost Estimate (4)]], "")</f>
        <v/>
      </c>
      <c r="R5" t="str">
        <f>IF(Table2[[#This Row],[Fund Source (4)]]="Unisig", Table2[[#This Row],[Cost Estimate (4)]], "")</f>
        <v/>
      </c>
      <c r="S5" t="str">
        <f>IF(Table2[[#This Row],[Fund Source (4)]]="Other", Table2[[#This Row],[Cost Estimate (4)]], "")</f>
        <v/>
      </c>
      <c r="T5" t="str">
        <f>IF(Table2[[#This Row],[Fund Source (5)]]="Title I", Table2[[#This Row],[Cost Estimate (5)]], "")</f>
        <v/>
      </c>
      <c r="U5" t="str">
        <f>IF(Table2[[#This Row],[Fund Source (5)]]="TSSSA", Table2[[#This Row],[Cost Estimate (5)]], "")</f>
        <v/>
      </c>
      <c r="V5" t="str">
        <f>IF(Table2[[#This Row],[Fund Source (5)]]="Unisig", Table2[[#This Row],[Cost Estimate (5)]], "")</f>
        <v/>
      </c>
      <c r="W5" t="str">
        <f>IF(Table2[[#This Row],[Fund Source (5)]]="Other", Table2[[#This Row],[Cost Estimate (5)]], "")</f>
        <v/>
      </c>
    </row>
    <row r="6" spans="1:23" x14ac:dyDescent="0.25">
      <c r="C6">
        <f>Table2[[#This Row],[Priority]]</f>
        <v>4</v>
      </c>
      <c r="D6">
        <f>IF(Table2[[#This Row],[Fund Source (1)]]="Title I", Table2[[#This Row],[Cost Estimate (1)]], "")</f>
        <v>500</v>
      </c>
      <c r="E6" t="str">
        <f>IF(Table2[[#This Row],[Fund Source (1)]]="TSSSA", Table2[[#This Row],[Cost Estimate (1)]], "")</f>
        <v/>
      </c>
      <c r="F6" t="str">
        <f>IF(Table2[[#This Row],[Fund Source (1)]]="Unisig", Table2[[#This Row],[Cost Estimate (1)]], "")</f>
        <v/>
      </c>
      <c r="G6" t="str">
        <f>IF(Table2[[#This Row],[Fund Source (1)]]="Other", Table2[[#This Row],[Cost Estimate (1)]], "")</f>
        <v/>
      </c>
      <c r="H6">
        <f>IF(Table2[[#This Row],[Fund Source (2)]]="Title I", Table2[[#This Row],[Cost Estimate (2)]], "")</f>
        <v>0</v>
      </c>
      <c r="I6" t="str">
        <f>IF(Table2[[#This Row],[Fund Source (2)]]="TSSSA", Table2[[#This Row],[Cost Estimate (2)]], "")</f>
        <v/>
      </c>
      <c r="J6" t="str">
        <f>IF(Table2[[#This Row],[Fund Source (2)]]="Unisig", Table2[[#This Row],[Cost Estimate (2)]], "")</f>
        <v/>
      </c>
      <c r="K6" t="str">
        <f>IF(Table2[[#This Row],[Fund Source (2)]]="Other", Table2[[#This Row],[Cost Estimate (2)]], "")</f>
        <v/>
      </c>
      <c r="L6" t="str">
        <f>IF(Table2[[#This Row],[Fund Source (3)]]="Title I", Table2[[#This Row],[Cost Estimate (3)]], "")</f>
        <v/>
      </c>
      <c r="M6" t="str">
        <f>IF(Table2[[#This Row],[Fund Source (3)]]="TSSSA", Table2[[#This Row],[Cost Estimate (3)]], "")</f>
        <v/>
      </c>
      <c r="N6" t="str">
        <f>IF(Table2[[#This Row],[Fund Source (3)]]="Unisig", Table2[[#This Row],[Cost Estimate (3)]], "")</f>
        <v/>
      </c>
      <c r="O6" t="str">
        <f>IF(Table2[[#This Row],[Fund Source (3)]]="Other", Table2[[#This Row],[Cost Estimate (3)]], "")</f>
        <v/>
      </c>
      <c r="P6" t="str">
        <f>IF(Table2[[#This Row],[Fund Source (4)]]="Title I", Table2[[#This Row],[Cost Estimate (4)]], "")</f>
        <v/>
      </c>
      <c r="Q6" t="str">
        <f>IF(Table2[[#This Row],[Fund Source (4)]]="TSSSA", Table2[[#This Row],[Cost Estimate (4)]], "")</f>
        <v/>
      </c>
      <c r="R6" t="str">
        <f>IF(Table2[[#This Row],[Fund Source (4)]]="Unisig", Table2[[#This Row],[Cost Estimate (4)]], "")</f>
        <v/>
      </c>
      <c r="S6" t="str">
        <f>IF(Table2[[#This Row],[Fund Source (4)]]="Other", Table2[[#This Row],[Cost Estimate (4)]], "")</f>
        <v/>
      </c>
      <c r="T6" t="str">
        <f>IF(Table2[[#This Row],[Fund Source (5)]]="Title I", Table2[[#This Row],[Cost Estimate (5)]], "")</f>
        <v/>
      </c>
      <c r="U6" t="str">
        <f>IF(Table2[[#This Row],[Fund Source (5)]]="TSSSA", Table2[[#This Row],[Cost Estimate (5)]], "")</f>
        <v/>
      </c>
      <c r="V6" t="str">
        <f>IF(Table2[[#This Row],[Fund Source (5)]]="Unisig", Table2[[#This Row],[Cost Estimate (5)]], "")</f>
        <v/>
      </c>
      <c r="W6" t="str">
        <f>IF(Table2[[#This Row],[Fund Source (5)]]="Other", Table2[[#This Row],[Cost Estimate (5)]], "")</f>
        <v/>
      </c>
    </row>
    <row r="7" spans="1:23" x14ac:dyDescent="0.25">
      <c r="C7">
        <f>Table2[[#This Row],[Priority]]</f>
        <v>4</v>
      </c>
      <c r="D7">
        <f>IF(Table2[[#This Row],[Fund Source (1)]]="Title I", Table2[[#This Row],[Cost Estimate (1)]], "")</f>
        <v>167</v>
      </c>
      <c r="E7" t="str">
        <f>IF(Table2[[#This Row],[Fund Source (1)]]="TSSSA", Table2[[#This Row],[Cost Estimate (1)]], "")</f>
        <v/>
      </c>
      <c r="F7" t="str">
        <f>IF(Table2[[#This Row],[Fund Source (1)]]="Unisig", Table2[[#This Row],[Cost Estimate (1)]], "")</f>
        <v/>
      </c>
      <c r="G7" t="str">
        <f>IF(Table2[[#This Row],[Fund Source (1)]]="Other", Table2[[#This Row],[Cost Estimate (1)]], "")</f>
        <v/>
      </c>
      <c r="H7">
        <f>IF(Table2[[#This Row],[Fund Source (2)]]="Title I", Table2[[#This Row],[Cost Estimate (2)]], "")</f>
        <v>0</v>
      </c>
      <c r="I7" t="str">
        <f>IF(Table2[[#This Row],[Fund Source (2)]]="TSSSA", Table2[[#This Row],[Cost Estimate (2)]], "")</f>
        <v/>
      </c>
      <c r="J7" t="str">
        <f>IF(Table2[[#This Row],[Fund Source (2)]]="Unisig", Table2[[#This Row],[Cost Estimate (2)]], "")</f>
        <v/>
      </c>
      <c r="K7" t="str">
        <f>IF(Table2[[#This Row],[Fund Source (2)]]="Other", Table2[[#This Row],[Cost Estimate (2)]], "")</f>
        <v/>
      </c>
      <c r="L7" t="str">
        <f>IF(Table2[[#This Row],[Fund Source (3)]]="Title I", Table2[[#This Row],[Cost Estimate (3)]], "")</f>
        <v/>
      </c>
      <c r="M7" t="str">
        <f>IF(Table2[[#This Row],[Fund Source (3)]]="TSSSA", Table2[[#This Row],[Cost Estimate (3)]], "")</f>
        <v/>
      </c>
      <c r="N7" t="str">
        <f>IF(Table2[[#This Row],[Fund Source (3)]]="Unisig", Table2[[#This Row],[Cost Estimate (3)]], "")</f>
        <v/>
      </c>
      <c r="O7" t="str">
        <f>IF(Table2[[#This Row],[Fund Source (3)]]="Other", Table2[[#This Row],[Cost Estimate (3)]], "")</f>
        <v/>
      </c>
      <c r="P7" t="str">
        <f>IF(Table2[[#This Row],[Fund Source (4)]]="Title I", Table2[[#This Row],[Cost Estimate (4)]], "")</f>
        <v/>
      </c>
      <c r="Q7" t="str">
        <f>IF(Table2[[#This Row],[Fund Source (4)]]="TSSSA", Table2[[#This Row],[Cost Estimate (4)]], "")</f>
        <v/>
      </c>
      <c r="R7" t="str">
        <f>IF(Table2[[#This Row],[Fund Source (4)]]="Unisig", Table2[[#This Row],[Cost Estimate (4)]], "")</f>
        <v/>
      </c>
      <c r="S7" t="str">
        <f>IF(Table2[[#This Row],[Fund Source (4)]]="Other", Table2[[#This Row],[Cost Estimate (4)]], "")</f>
        <v/>
      </c>
      <c r="T7" t="str">
        <f>IF(Table2[[#This Row],[Fund Source (5)]]="Title I", Table2[[#This Row],[Cost Estimate (5)]], "")</f>
        <v/>
      </c>
      <c r="U7" t="str">
        <f>IF(Table2[[#This Row],[Fund Source (5)]]="TSSSA", Table2[[#This Row],[Cost Estimate (5)]], "")</f>
        <v/>
      </c>
      <c r="V7" t="str">
        <f>IF(Table2[[#This Row],[Fund Source (5)]]="Unisig", Table2[[#This Row],[Cost Estimate (5)]], "")</f>
        <v/>
      </c>
      <c r="W7" t="str">
        <f>IF(Table2[[#This Row],[Fund Source (5)]]="Other", Table2[[#This Row],[Cost Estimate (5)]], "")</f>
        <v/>
      </c>
    </row>
    <row r="8" spans="1:23" x14ac:dyDescent="0.25">
      <c r="C8">
        <f>Table2[[#This Row],[Priority]]</f>
        <v>0</v>
      </c>
      <c r="D8" t="str">
        <f>IF(Table2[[#This Row],[Fund Source (1)]]="Title I", Table2[[#This Row],[Cost Estimate (1)]], "")</f>
        <v/>
      </c>
      <c r="E8" t="str">
        <f>IF(Table2[[#This Row],[Fund Source (1)]]="TSSSA", Table2[[#This Row],[Cost Estimate (1)]], "")</f>
        <v/>
      </c>
      <c r="F8" t="str">
        <f>IF(Table2[[#This Row],[Fund Source (1)]]="Unisig", Table2[[#This Row],[Cost Estimate (1)]], "")</f>
        <v/>
      </c>
      <c r="G8" t="str">
        <f>IF(Table2[[#This Row],[Fund Source (1)]]="Other", Table2[[#This Row],[Cost Estimate (1)]], "")</f>
        <v/>
      </c>
      <c r="H8" t="str">
        <f>IF(Table2[[#This Row],[Fund Source (2)]]="Title I", Table2[[#This Row],[Cost Estimate (2)]], "")</f>
        <v/>
      </c>
      <c r="I8" t="str">
        <f>IF(Table2[[#This Row],[Fund Source (2)]]="TSSSA", Table2[[#This Row],[Cost Estimate (2)]], "")</f>
        <v/>
      </c>
      <c r="J8" t="str">
        <f>IF(Table2[[#This Row],[Fund Source (2)]]="Unisig", Table2[[#This Row],[Cost Estimate (2)]], "")</f>
        <v/>
      </c>
      <c r="K8" t="str">
        <f>IF(Table2[[#This Row],[Fund Source (2)]]="Other", Table2[[#This Row],[Cost Estimate (2)]], "")</f>
        <v/>
      </c>
      <c r="L8" t="str">
        <f>IF(Table2[[#This Row],[Fund Source (3)]]="Title I", Table2[[#This Row],[Cost Estimate (3)]], "")</f>
        <v/>
      </c>
      <c r="M8" t="str">
        <f>IF(Table2[[#This Row],[Fund Source (3)]]="TSSSA", Table2[[#This Row],[Cost Estimate (3)]], "")</f>
        <v/>
      </c>
      <c r="N8" t="str">
        <f>IF(Table2[[#This Row],[Fund Source (3)]]="Unisig", Table2[[#This Row],[Cost Estimate (3)]], "")</f>
        <v/>
      </c>
      <c r="O8" t="str">
        <f>IF(Table2[[#This Row],[Fund Source (3)]]="Other", Table2[[#This Row],[Cost Estimate (3)]], "")</f>
        <v/>
      </c>
      <c r="P8" t="str">
        <f>IF(Table2[[#This Row],[Fund Source (4)]]="Title I", Table2[[#This Row],[Cost Estimate (4)]], "")</f>
        <v/>
      </c>
      <c r="Q8" t="str">
        <f>IF(Table2[[#This Row],[Fund Source (4)]]="TSSSA", Table2[[#This Row],[Cost Estimate (4)]], "")</f>
        <v/>
      </c>
      <c r="R8" t="str">
        <f>IF(Table2[[#This Row],[Fund Source (4)]]="Unisig", Table2[[#This Row],[Cost Estimate (4)]], "")</f>
        <v/>
      </c>
      <c r="S8" t="str">
        <f>IF(Table2[[#This Row],[Fund Source (4)]]="Other", Table2[[#This Row],[Cost Estimate (4)]], "")</f>
        <v/>
      </c>
      <c r="T8" t="str">
        <f>IF(Table2[[#This Row],[Fund Source (5)]]="Title I", Table2[[#This Row],[Cost Estimate (5)]], "")</f>
        <v/>
      </c>
      <c r="U8" t="str">
        <f>IF(Table2[[#This Row],[Fund Source (5)]]="TSSSA", Table2[[#This Row],[Cost Estimate (5)]], "")</f>
        <v/>
      </c>
      <c r="V8" t="str">
        <f>IF(Table2[[#This Row],[Fund Source (5)]]="Unisig", Table2[[#This Row],[Cost Estimate (5)]], "")</f>
        <v/>
      </c>
      <c r="W8" t="str">
        <f>IF(Table2[[#This Row],[Fund Source (5)]]="Other", Table2[[#This Row],[Cost Estimate (5)]], "")</f>
        <v/>
      </c>
    </row>
    <row r="9" spans="1:23" x14ac:dyDescent="0.25">
      <c r="C9">
        <f>Table2[[#This Row],[Priority]]</f>
        <v>0</v>
      </c>
      <c r="D9" t="str">
        <f>IF(Table2[[#This Row],[Fund Source (1)]]="Title I", Table2[[#This Row],[Cost Estimate (1)]], "")</f>
        <v/>
      </c>
      <c r="E9" t="str">
        <f>IF(Table2[[#This Row],[Fund Source (1)]]="TSSSA", Table2[[#This Row],[Cost Estimate (1)]], "")</f>
        <v/>
      </c>
      <c r="F9" t="str">
        <f>IF(Table2[[#This Row],[Fund Source (1)]]="Unisig", Table2[[#This Row],[Cost Estimate (1)]], "")</f>
        <v/>
      </c>
      <c r="G9" t="str">
        <f>IF(Table2[[#This Row],[Fund Source (1)]]="Other", Table2[[#This Row],[Cost Estimate (1)]], "")</f>
        <v/>
      </c>
      <c r="H9" t="str">
        <f>IF(Table2[[#This Row],[Fund Source (2)]]="Title I", Table2[[#This Row],[Cost Estimate (2)]], "")</f>
        <v/>
      </c>
      <c r="I9" t="str">
        <f>IF(Table2[[#This Row],[Fund Source (2)]]="TSSSA", Table2[[#This Row],[Cost Estimate (2)]], "")</f>
        <v/>
      </c>
      <c r="J9" t="str">
        <f>IF(Table2[[#This Row],[Fund Source (2)]]="Unisig", Table2[[#This Row],[Cost Estimate (2)]], "")</f>
        <v/>
      </c>
      <c r="K9" t="str">
        <f>IF(Table2[[#This Row],[Fund Source (2)]]="Other", Table2[[#This Row],[Cost Estimate (2)]], "")</f>
        <v/>
      </c>
      <c r="L9" t="str">
        <f>IF(Table2[[#This Row],[Fund Source (3)]]="Title I", Table2[[#This Row],[Cost Estimate (3)]], "")</f>
        <v/>
      </c>
      <c r="M9" t="str">
        <f>IF(Table2[[#This Row],[Fund Source (3)]]="TSSSA", Table2[[#This Row],[Cost Estimate (3)]], "")</f>
        <v/>
      </c>
      <c r="N9" t="str">
        <f>IF(Table2[[#This Row],[Fund Source (3)]]="Unisig", Table2[[#This Row],[Cost Estimate (3)]], "")</f>
        <v/>
      </c>
      <c r="O9" t="str">
        <f>IF(Table2[[#This Row],[Fund Source (3)]]="Other", Table2[[#This Row],[Cost Estimate (3)]], "")</f>
        <v/>
      </c>
      <c r="P9" t="str">
        <f>IF(Table2[[#This Row],[Fund Source (4)]]="Title I", Table2[[#This Row],[Cost Estimate (4)]], "")</f>
        <v/>
      </c>
      <c r="Q9" t="str">
        <f>IF(Table2[[#This Row],[Fund Source (4)]]="TSSSA", Table2[[#This Row],[Cost Estimate (4)]], "")</f>
        <v/>
      </c>
      <c r="R9" t="str">
        <f>IF(Table2[[#This Row],[Fund Source (4)]]="Unisig", Table2[[#This Row],[Cost Estimate (4)]], "")</f>
        <v/>
      </c>
      <c r="S9" t="str">
        <f>IF(Table2[[#This Row],[Fund Source (4)]]="Other", Table2[[#This Row],[Cost Estimate (4)]], "")</f>
        <v/>
      </c>
      <c r="T9" t="str">
        <f>IF(Table2[[#This Row],[Fund Source (5)]]="Title I", Table2[[#This Row],[Cost Estimate (5)]], "")</f>
        <v/>
      </c>
      <c r="U9" t="str">
        <f>IF(Table2[[#This Row],[Fund Source (5)]]="TSSSA", Table2[[#This Row],[Cost Estimate (5)]], "")</f>
        <v/>
      </c>
      <c r="V9" t="str">
        <f>IF(Table2[[#This Row],[Fund Source (5)]]="Unisig", Table2[[#This Row],[Cost Estimate (5)]], "")</f>
        <v/>
      </c>
      <c r="W9" t="str">
        <f>IF(Table2[[#This Row],[Fund Source (5)]]="Other", Table2[[#This Row],[Cost Estimate (5)]], "")</f>
        <v/>
      </c>
    </row>
    <row r="10" spans="1:23" x14ac:dyDescent="0.25">
      <c r="C10">
        <f>Table2[[#This Row],[Priority]]</f>
        <v>0</v>
      </c>
      <c r="D10" t="str">
        <f>IF(Table2[[#This Row],[Fund Source (1)]]="Title I", Table2[[#This Row],[Cost Estimate (1)]], "")</f>
        <v/>
      </c>
      <c r="E10" t="str">
        <f>IF(Table2[[#This Row],[Fund Source (1)]]="TSSSA", Table2[[#This Row],[Cost Estimate (1)]], "")</f>
        <v/>
      </c>
      <c r="F10" t="str">
        <f>IF(Table2[[#This Row],[Fund Source (1)]]="Unisig", Table2[[#This Row],[Cost Estimate (1)]], "")</f>
        <v/>
      </c>
      <c r="G10" t="str">
        <f>IF(Table2[[#This Row],[Fund Source (1)]]="Other", Table2[[#This Row],[Cost Estimate (1)]], "")</f>
        <v/>
      </c>
      <c r="H10" t="str">
        <f>IF(Table2[[#This Row],[Fund Source (2)]]="Title I", Table2[[#This Row],[Cost Estimate (2)]], "")</f>
        <v/>
      </c>
      <c r="I10" t="str">
        <f>IF(Table2[[#This Row],[Fund Source (2)]]="TSSSA", Table2[[#This Row],[Cost Estimate (2)]], "")</f>
        <v/>
      </c>
      <c r="J10" t="str">
        <f>IF(Table2[[#This Row],[Fund Source (2)]]="Unisig", Table2[[#This Row],[Cost Estimate (2)]], "")</f>
        <v/>
      </c>
      <c r="K10" t="str">
        <f>IF(Table2[[#This Row],[Fund Source (2)]]="Other", Table2[[#This Row],[Cost Estimate (2)]], "")</f>
        <v/>
      </c>
      <c r="L10" t="str">
        <f>IF(Table2[[#This Row],[Fund Source (3)]]="Title I", Table2[[#This Row],[Cost Estimate (3)]], "")</f>
        <v/>
      </c>
      <c r="M10" t="str">
        <f>IF(Table2[[#This Row],[Fund Source (3)]]="TSSSA", Table2[[#This Row],[Cost Estimate (3)]], "")</f>
        <v/>
      </c>
      <c r="N10" t="str">
        <f>IF(Table2[[#This Row],[Fund Source (3)]]="Unisig", Table2[[#This Row],[Cost Estimate (3)]], "")</f>
        <v/>
      </c>
      <c r="O10" t="str">
        <f>IF(Table2[[#This Row],[Fund Source (3)]]="Other", Table2[[#This Row],[Cost Estimate (3)]], "")</f>
        <v/>
      </c>
      <c r="P10" t="str">
        <f>IF(Table2[[#This Row],[Fund Source (4)]]="Title I", Table2[[#This Row],[Cost Estimate (4)]], "")</f>
        <v/>
      </c>
      <c r="Q10" t="str">
        <f>IF(Table2[[#This Row],[Fund Source (4)]]="TSSSA", Table2[[#This Row],[Cost Estimate (4)]], "")</f>
        <v/>
      </c>
      <c r="R10" t="str">
        <f>IF(Table2[[#This Row],[Fund Source (4)]]="Unisig", Table2[[#This Row],[Cost Estimate (4)]], "")</f>
        <v/>
      </c>
      <c r="S10" t="str">
        <f>IF(Table2[[#This Row],[Fund Source (4)]]="Other", Table2[[#This Row],[Cost Estimate (4)]], "")</f>
        <v/>
      </c>
      <c r="T10" t="str">
        <f>IF(Table2[[#This Row],[Fund Source (5)]]="Title I", Table2[[#This Row],[Cost Estimate (5)]], "")</f>
        <v/>
      </c>
      <c r="U10" t="str">
        <f>IF(Table2[[#This Row],[Fund Source (5)]]="TSSSA", Table2[[#This Row],[Cost Estimate (5)]], "")</f>
        <v/>
      </c>
      <c r="V10" t="str">
        <f>IF(Table2[[#This Row],[Fund Source (5)]]="Unisig", Table2[[#This Row],[Cost Estimate (5)]], "")</f>
        <v/>
      </c>
      <c r="W10" t="str">
        <f>IF(Table2[[#This Row],[Fund Source (5)]]="Other", Table2[[#This Row],[Cost Estimate (5)]], "")</f>
        <v/>
      </c>
    </row>
    <row r="11" spans="1:23" x14ac:dyDescent="0.25">
      <c r="C11">
        <f>Table2[[#This Row],[Priority]]</f>
        <v>0</v>
      </c>
      <c r="D11" t="str">
        <f>IF(Table2[[#This Row],[Fund Source (1)]]="Title I", Table2[[#This Row],[Cost Estimate (1)]], "")</f>
        <v/>
      </c>
      <c r="E11" t="str">
        <f>IF(Table2[[#This Row],[Fund Source (1)]]="TSSSA", Table2[[#This Row],[Cost Estimate (1)]], "")</f>
        <v/>
      </c>
      <c r="F11" t="str">
        <f>IF(Table2[[#This Row],[Fund Source (1)]]="Unisig", Table2[[#This Row],[Cost Estimate (1)]], "")</f>
        <v/>
      </c>
      <c r="G11" t="str">
        <f>IF(Table2[[#This Row],[Fund Source (1)]]="Other", Table2[[#This Row],[Cost Estimate (1)]], "")</f>
        <v/>
      </c>
      <c r="H11" t="str">
        <f>IF(Table2[[#This Row],[Fund Source (2)]]="Title I", Table2[[#This Row],[Cost Estimate (2)]], "")</f>
        <v/>
      </c>
      <c r="I11" t="str">
        <f>IF(Table2[[#This Row],[Fund Source (2)]]="TSSSA", Table2[[#This Row],[Cost Estimate (2)]], "")</f>
        <v/>
      </c>
      <c r="J11" t="str">
        <f>IF(Table2[[#This Row],[Fund Source (2)]]="Unisig", Table2[[#This Row],[Cost Estimate (2)]], "")</f>
        <v/>
      </c>
      <c r="K11" t="str">
        <f>IF(Table2[[#This Row],[Fund Source (2)]]="Other", Table2[[#This Row],[Cost Estimate (2)]], "")</f>
        <v/>
      </c>
      <c r="L11" t="str">
        <f>IF(Table2[[#This Row],[Fund Source (3)]]="Title I", Table2[[#This Row],[Cost Estimate (3)]], "")</f>
        <v/>
      </c>
      <c r="M11" t="str">
        <f>IF(Table2[[#This Row],[Fund Source (3)]]="TSSSA", Table2[[#This Row],[Cost Estimate (3)]], "")</f>
        <v/>
      </c>
      <c r="N11" t="str">
        <f>IF(Table2[[#This Row],[Fund Source (3)]]="Unisig", Table2[[#This Row],[Cost Estimate (3)]], "")</f>
        <v/>
      </c>
      <c r="O11" t="str">
        <f>IF(Table2[[#This Row],[Fund Source (3)]]="Other", Table2[[#This Row],[Cost Estimate (3)]], "")</f>
        <v/>
      </c>
      <c r="P11" t="str">
        <f>IF(Table2[[#This Row],[Fund Source (4)]]="Title I", Table2[[#This Row],[Cost Estimate (4)]], "")</f>
        <v/>
      </c>
      <c r="Q11" t="str">
        <f>IF(Table2[[#This Row],[Fund Source (4)]]="TSSSA", Table2[[#This Row],[Cost Estimate (4)]], "")</f>
        <v/>
      </c>
      <c r="R11" t="str">
        <f>IF(Table2[[#This Row],[Fund Source (4)]]="Unisig", Table2[[#This Row],[Cost Estimate (4)]], "")</f>
        <v/>
      </c>
      <c r="S11" t="str">
        <f>IF(Table2[[#This Row],[Fund Source (4)]]="Other", Table2[[#This Row],[Cost Estimate (4)]], "")</f>
        <v/>
      </c>
      <c r="T11" t="str">
        <f>IF(Table2[[#This Row],[Fund Source (5)]]="Title I", Table2[[#This Row],[Cost Estimate (5)]], "")</f>
        <v/>
      </c>
      <c r="U11" t="str">
        <f>IF(Table2[[#This Row],[Fund Source (5)]]="TSSSA", Table2[[#This Row],[Cost Estimate (5)]], "")</f>
        <v/>
      </c>
      <c r="V11" t="str">
        <f>IF(Table2[[#This Row],[Fund Source (5)]]="Unisig", Table2[[#This Row],[Cost Estimate (5)]], "")</f>
        <v/>
      </c>
      <c r="W11" t="str">
        <f>IF(Table2[[#This Row],[Fund Source (5)]]="Other", Table2[[#This Row],[Cost Estimate (5)]], "")</f>
        <v/>
      </c>
    </row>
    <row r="12" spans="1:23" x14ac:dyDescent="0.25">
      <c r="C12">
        <f>Table2[[#This Row],[Priority]]</f>
        <v>0</v>
      </c>
      <c r="D12" t="str">
        <f>IF(Table2[[#This Row],[Fund Source (1)]]="Title I", Table2[[#This Row],[Cost Estimate (1)]], "")</f>
        <v/>
      </c>
      <c r="E12" t="str">
        <f>IF(Table2[[#This Row],[Fund Source (1)]]="TSSSA", Table2[[#This Row],[Cost Estimate (1)]], "")</f>
        <v/>
      </c>
      <c r="F12" t="str">
        <f>IF(Table2[[#This Row],[Fund Source (1)]]="Unisig", Table2[[#This Row],[Cost Estimate (1)]], "")</f>
        <v/>
      </c>
      <c r="G12" t="str">
        <f>IF(Table2[[#This Row],[Fund Source (1)]]="Other", Table2[[#This Row],[Cost Estimate (1)]], "")</f>
        <v/>
      </c>
      <c r="H12" t="str">
        <f>IF(Table2[[#This Row],[Fund Source (2)]]="Title I", Table2[[#This Row],[Cost Estimate (2)]], "")</f>
        <v/>
      </c>
      <c r="I12" t="str">
        <f>IF(Table2[[#This Row],[Fund Source (2)]]="TSSSA", Table2[[#This Row],[Cost Estimate (2)]], "")</f>
        <v/>
      </c>
      <c r="J12" t="str">
        <f>IF(Table2[[#This Row],[Fund Source (2)]]="Unisig", Table2[[#This Row],[Cost Estimate (2)]], "")</f>
        <v/>
      </c>
      <c r="K12" t="str">
        <f>IF(Table2[[#This Row],[Fund Source (2)]]="Other", Table2[[#This Row],[Cost Estimate (2)]], "")</f>
        <v/>
      </c>
      <c r="L12" t="str">
        <f>IF(Table2[[#This Row],[Fund Source (3)]]="Title I", Table2[[#This Row],[Cost Estimate (3)]], "")</f>
        <v/>
      </c>
      <c r="M12" t="str">
        <f>IF(Table2[[#This Row],[Fund Source (3)]]="TSSSA", Table2[[#This Row],[Cost Estimate (3)]], "")</f>
        <v/>
      </c>
      <c r="N12" t="str">
        <f>IF(Table2[[#This Row],[Fund Source (3)]]="Unisig", Table2[[#This Row],[Cost Estimate (3)]], "")</f>
        <v/>
      </c>
      <c r="O12" t="str">
        <f>IF(Table2[[#This Row],[Fund Source (3)]]="Other", Table2[[#This Row],[Cost Estimate (3)]], "")</f>
        <v/>
      </c>
      <c r="P12" t="str">
        <f>IF(Table2[[#This Row],[Fund Source (4)]]="Title I", Table2[[#This Row],[Cost Estimate (4)]], "")</f>
        <v/>
      </c>
      <c r="Q12" t="str">
        <f>IF(Table2[[#This Row],[Fund Source (4)]]="TSSSA", Table2[[#This Row],[Cost Estimate (4)]], "")</f>
        <v/>
      </c>
      <c r="R12" t="str">
        <f>IF(Table2[[#This Row],[Fund Source (4)]]="Unisig", Table2[[#This Row],[Cost Estimate (4)]], "")</f>
        <v/>
      </c>
      <c r="S12" t="str">
        <f>IF(Table2[[#This Row],[Fund Source (4)]]="Other", Table2[[#This Row],[Cost Estimate (4)]], "")</f>
        <v/>
      </c>
      <c r="T12" t="str">
        <f>IF(Table2[[#This Row],[Fund Source (5)]]="Title I", Table2[[#This Row],[Cost Estimate (5)]], "")</f>
        <v/>
      </c>
      <c r="U12" t="str">
        <f>IF(Table2[[#This Row],[Fund Source (5)]]="TSSSA", Table2[[#This Row],[Cost Estimate (5)]], "")</f>
        <v/>
      </c>
      <c r="V12" t="str">
        <f>IF(Table2[[#This Row],[Fund Source (5)]]="Unisig", Table2[[#This Row],[Cost Estimate (5)]], "")</f>
        <v/>
      </c>
      <c r="W12" t="str">
        <f>IF(Table2[[#This Row],[Fund Source (5)]]="Other", Table2[[#This Row],[Cost Estimate (5)]], "")</f>
        <v/>
      </c>
    </row>
    <row r="13" spans="1:23" x14ac:dyDescent="0.25">
      <c r="C13">
        <f>Table2[[#This Row],[Priority]]</f>
        <v>0</v>
      </c>
      <c r="D13" t="str">
        <f>IF(Table2[[#This Row],[Fund Source (1)]]="Title I", Table2[[#This Row],[Cost Estimate (1)]], "")</f>
        <v/>
      </c>
      <c r="E13" t="str">
        <f>IF(Table2[[#This Row],[Fund Source (1)]]="TSSSA", Table2[[#This Row],[Cost Estimate (1)]], "")</f>
        <v/>
      </c>
      <c r="F13" t="str">
        <f>IF(Table2[[#This Row],[Fund Source (1)]]="Unisig", Table2[[#This Row],[Cost Estimate (1)]], "")</f>
        <v/>
      </c>
      <c r="G13" t="str">
        <f>IF(Table2[[#This Row],[Fund Source (1)]]="Other", Table2[[#This Row],[Cost Estimate (1)]], "")</f>
        <v/>
      </c>
      <c r="H13" t="str">
        <f>IF(Table2[[#This Row],[Fund Source (2)]]="Title I", Table2[[#This Row],[Cost Estimate (2)]], "")</f>
        <v/>
      </c>
      <c r="I13" t="str">
        <f>IF(Table2[[#This Row],[Fund Source (2)]]="TSSSA", Table2[[#This Row],[Cost Estimate (2)]], "")</f>
        <v/>
      </c>
      <c r="J13" t="str">
        <f>IF(Table2[[#This Row],[Fund Source (2)]]="Unisig", Table2[[#This Row],[Cost Estimate (2)]], "")</f>
        <v/>
      </c>
      <c r="K13" t="str">
        <f>IF(Table2[[#This Row],[Fund Source (2)]]="Other", Table2[[#This Row],[Cost Estimate (2)]], "")</f>
        <v/>
      </c>
      <c r="L13" t="str">
        <f>IF(Table2[[#This Row],[Fund Source (3)]]="Title I", Table2[[#This Row],[Cost Estimate (3)]], "")</f>
        <v/>
      </c>
      <c r="M13" t="str">
        <f>IF(Table2[[#This Row],[Fund Source (3)]]="TSSSA", Table2[[#This Row],[Cost Estimate (3)]], "")</f>
        <v/>
      </c>
      <c r="N13" t="str">
        <f>IF(Table2[[#This Row],[Fund Source (3)]]="Unisig", Table2[[#This Row],[Cost Estimate (3)]], "")</f>
        <v/>
      </c>
      <c r="O13" t="str">
        <f>IF(Table2[[#This Row],[Fund Source (3)]]="Other", Table2[[#This Row],[Cost Estimate (3)]], "")</f>
        <v/>
      </c>
      <c r="P13" t="str">
        <f>IF(Table2[[#This Row],[Fund Source (4)]]="Title I", Table2[[#This Row],[Cost Estimate (4)]], "")</f>
        <v/>
      </c>
      <c r="Q13" t="str">
        <f>IF(Table2[[#This Row],[Fund Source (4)]]="TSSSA", Table2[[#This Row],[Cost Estimate (4)]], "")</f>
        <v/>
      </c>
      <c r="R13" t="str">
        <f>IF(Table2[[#This Row],[Fund Source (4)]]="Unisig", Table2[[#This Row],[Cost Estimate (4)]], "")</f>
        <v/>
      </c>
      <c r="S13" t="str">
        <f>IF(Table2[[#This Row],[Fund Source (4)]]="Other", Table2[[#This Row],[Cost Estimate (4)]], "")</f>
        <v/>
      </c>
      <c r="T13" t="str">
        <f>IF(Table2[[#This Row],[Fund Source (5)]]="Title I", Table2[[#This Row],[Cost Estimate (5)]], "")</f>
        <v/>
      </c>
      <c r="U13" t="str">
        <f>IF(Table2[[#This Row],[Fund Source (5)]]="TSSSA", Table2[[#This Row],[Cost Estimate (5)]], "")</f>
        <v/>
      </c>
      <c r="V13" t="str">
        <f>IF(Table2[[#This Row],[Fund Source (5)]]="Unisig", Table2[[#This Row],[Cost Estimate (5)]], "")</f>
        <v/>
      </c>
      <c r="W13" t="str">
        <f>IF(Table2[[#This Row],[Fund Source (5)]]="Other", Table2[[#This Row],[Cost Estimate (5)]], "")</f>
        <v/>
      </c>
    </row>
    <row r="14" spans="1:23" x14ac:dyDescent="0.25">
      <c r="C14">
        <f>Table2[[#This Row],[Priority]]</f>
        <v>0</v>
      </c>
      <c r="D14" t="str">
        <f>IF(Table2[[#This Row],[Fund Source (1)]]="Title I", Table2[[#This Row],[Cost Estimate (1)]], "")</f>
        <v/>
      </c>
      <c r="E14" t="str">
        <f>IF(Table2[[#This Row],[Fund Source (1)]]="TSSSA", Table2[[#This Row],[Cost Estimate (1)]], "")</f>
        <v/>
      </c>
      <c r="F14" t="str">
        <f>IF(Table2[[#This Row],[Fund Source (1)]]="Unisig", Table2[[#This Row],[Cost Estimate (1)]], "")</f>
        <v/>
      </c>
      <c r="G14" t="str">
        <f>IF(Table2[[#This Row],[Fund Source (1)]]="Other", Table2[[#This Row],[Cost Estimate (1)]], "")</f>
        <v/>
      </c>
      <c r="H14" t="str">
        <f>IF(Table2[[#This Row],[Fund Source (2)]]="Title I", Table2[[#This Row],[Cost Estimate (2)]], "")</f>
        <v/>
      </c>
      <c r="I14" t="str">
        <f>IF(Table2[[#This Row],[Fund Source (2)]]="TSSSA", Table2[[#This Row],[Cost Estimate (2)]], "")</f>
        <v/>
      </c>
      <c r="J14" t="str">
        <f>IF(Table2[[#This Row],[Fund Source (2)]]="Unisig", Table2[[#This Row],[Cost Estimate (2)]], "")</f>
        <v/>
      </c>
      <c r="K14" t="str">
        <f>IF(Table2[[#This Row],[Fund Source (2)]]="Other", Table2[[#This Row],[Cost Estimate (2)]], "")</f>
        <v/>
      </c>
      <c r="L14" t="str">
        <f>IF(Table2[[#This Row],[Fund Source (3)]]="Title I", Table2[[#This Row],[Cost Estimate (3)]], "")</f>
        <v/>
      </c>
      <c r="M14" t="str">
        <f>IF(Table2[[#This Row],[Fund Source (3)]]="TSSSA", Table2[[#This Row],[Cost Estimate (3)]], "")</f>
        <v/>
      </c>
      <c r="N14" t="str">
        <f>IF(Table2[[#This Row],[Fund Source (3)]]="Unisig", Table2[[#This Row],[Cost Estimate (3)]], "")</f>
        <v/>
      </c>
      <c r="O14" t="str">
        <f>IF(Table2[[#This Row],[Fund Source (3)]]="Other", Table2[[#This Row],[Cost Estimate (3)]], "")</f>
        <v/>
      </c>
      <c r="P14" t="str">
        <f>IF(Table2[[#This Row],[Fund Source (4)]]="Title I", Table2[[#This Row],[Cost Estimate (4)]], "")</f>
        <v/>
      </c>
      <c r="Q14" t="str">
        <f>IF(Table2[[#This Row],[Fund Source (4)]]="TSSSA", Table2[[#This Row],[Cost Estimate (4)]], "")</f>
        <v/>
      </c>
      <c r="R14" t="str">
        <f>IF(Table2[[#This Row],[Fund Source (4)]]="Unisig", Table2[[#This Row],[Cost Estimate (4)]], "")</f>
        <v/>
      </c>
      <c r="S14" t="str">
        <f>IF(Table2[[#This Row],[Fund Source (4)]]="Other", Table2[[#This Row],[Cost Estimate (4)]], "")</f>
        <v/>
      </c>
      <c r="T14" t="str">
        <f>IF(Table2[[#This Row],[Fund Source (5)]]="Title I", Table2[[#This Row],[Cost Estimate (5)]], "")</f>
        <v/>
      </c>
      <c r="U14" t="str">
        <f>IF(Table2[[#This Row],[Fund Source (5)]]="TSSSA", Table2[[#This Row],[Cost Estimate (5)]], "")</f>
        <v/>
      </c>
      <c r="V14" t="str">
        <f>IF(Table2[[#This Row],[Fund Source (5)]]="Unisig", Table2[[#This Row],[Cost Estimate (5)]], "")</f>
        <v/>
      </c>
      <c r="W14" t="str">
        <f>IF(Table2[[#This Row],[Fund Source (5)]]="Other", Table2[[#This Row],[Cost Estimate (5)]], "")</f>
        <v/>
      </c>
    </row>
    <row r="15" spans="1:23" x14ac:dyDescent="0.25">
      <c r="C15">
        <f>Table2[[#This Row],[Priority]]</f>
        <v>0</v>
      </c>
      <c r="D15" t="str">
        <f>IF(Table2[[#This Row],[Fund Source (1)]]="Title I", Table2[[#This Row],[Cost Estimate (1)]], "")</f>
        <v/>
      </c>
      <c r="E15" t="str">
        <f>IF(Table2[[#This Row],[Fund Source (1)]]="TSSSA", Table2[[#This Row],[Cost Estimate (1)]], "")</f>
        <v/>
      </c>
      <c r="F15" t="str">
        <f>IF(Table2[[#This Row],[Fund Source (1)]]="Unisig", Table2[[#This Row],[Cost Estimate (1)]], "")</f>
        <v/>
      </c>
      <c r="G15" t="str">
        <f>IF(Table2[[#This Row],[Fund Source (1)]]="Other", Table2[[#This Row],[Cost Estimate (1)]], "")</f>
        <v/>
      </c>
      <c r="H15" t="str">
        <f>IF(Table2[[#This Row],[Fund Source (2)]]="Title I", Table2[[#This Row],[Cost Estimate (2)]], "")</f>
        <v/>
      </c>
      <c r="I15" t="str">
        <f>IF(Table2[[#This Row],[Fund Source (2)]]="TSSSA", Table2[[#This Row],[Cost Estimate (2)]], "")</f>
        <v/>
      </c>
      <c r="J15" t="str">
        <f>IF(Table2[[#This Row],[Fund Source (2)]]="Unisig", Table2[[#This Row],[Cost Estimate (2)]], "")</f>
        <v/>
      </c>
      <c r="K15" t="str">
        <f>IF(Table2[[#This Row],[Fund Source (2)]]="Other", Table2[[#This Row],[Cost Estimate (2)]], "")</f>
        <v/>
      </c>
      <c r="L15" t="str">
        <f>IF(Table2[[#This Row],[Fund Source (3)]]="Title I", Table2[[#This Row],[Cost Estimate (3)]], "")</f>
        <v/>
      </c>
      <c r="M15" t="str">
        <f>IF(Table2[[#This Row],[Fund Source (3)]]="TSSSA", Table2[[#This Row],[Cost Estimate (3)]], "")</f>
        <v/>
      </c>
      <c r="N15" t="str">
        <f>IF(Table2[[#This Row],[Fund Source (3)]]="Unisig", Table2[[#This Row],[Cost Estimate (3)]], "")</f>
        <v/>
      </c>
      <c r="O15" t="str">
        <f>IF(Table2[[#This Row],[Fund Source (3)]]="Other", Table2[[#This Row],[Cost Estimate (3)]], "")</f>
        <v/>
      </c>
      <c r="P15" t="str">
        <f>IF(Table2[[#This Row],[Fund Source (4)]]="Title I", Table2[[#This Row],[Cost Estimate (4)]], "")</f>
        <v/>
      </c>
      <c r="Q15" t="str">
        <f>IF(Table2[[#This Row],[Fund Source (4)]]="TSSSA", Table2[[#This Row],[Cost Estimate (4)]], "")</f>
        <v/>
      </c>
      <c r="R15" t="str">
        <f>IF(Table2[[#This Row],[Fund Source (4)]]="Unisig", Table2[[#This Row],[Cost Estimate (4)]], "")</f>
        <v/>
      </c>
      <c r="S15" t="str">
        <f>IF(Table2[[#This Row],[Fund Source (4)]]="Other", Table2[[#This Row],[Cost Estimate (4)]], "")</f>
        <v/>
      </c>
      <c r="T15" t="str">
        <f>IF(Table2[[#This Row],[Fund Source (5)]]="Title I", Table2[[#This Row],[Cost Estimate (5)]], "")</f>
        <v/>
      </c>
      <c r="U15" t="str">
        <f>IF(Table2[[#This Row],[Fund Source (5)]]="TSSSA", Table2[[#This Row],[Cost Estimate (5)]], "")</f>
        <v/>
      </c>
      <c r="V15" t="str">
        <f>IF(Table2[[#This Row],[Fund Source (5)]]="Unisig", Table2[[#This Row],[Cost Estimate (5)]], "")</f>
        <v/>
      </c>
      <c r="W15" t="str">
        <f>IF(Table2[[#This Row],[Fund Source (5)]]="Other", Table2[[#This Row],[Cost Estimate (5)]], "")</f>
        <v/>
      </c>
    </row>
    <row r="16" spans="1:23" x14ac:dyDescent="0.25">
      <c r="A16" t="s">
        <v>29</v>
      </c>
      <c r="C16">
        <f>Table2[[#This Row],[Priority]]</f>
        <v>0</v>
      </c>
      <c r="D16" t="str">
        <f>IF(Table2[[#This Row],[Fund Source (1)]]="Title I", Table2[[#This Row],[Cost Estimate (1)]], "")</f>
        <v/>
      </c>
      <c r="E16" t="str">
        <f>IF(Table2[[#This Row],[Fund Source (1)]]="TSSSA", Table2[[#This Row],[Cost Estimate (1)]], "")</f>
        <v/>
      </c>
      <c r="F16" t="str">
        <f>IF(Table2[[#This Row],[Fund Source (1)]]="Unisig", Table2[[#This Row],[Cost Estimate (1)]], "")</f>
        <v/>
      </c>
      <c r="G16" t="str">
        <f>IF(Table2[[#This Row],[Fund Source (1)]]="Other", Table2[[#This Row],[Cost Estimate (1)]], "")</f>
        <v/>
      </c>
      <c r="H16" t="str">
        <f>IF(Table2[[#This Row],[Fund Source (2)]]="Title I", Table2[[#This Row],[Cost Estimate (2)]], "")</f>
        <v/>
      </c>
      <c r="I16" t="str">
        <f>IF(Table2[[#This Row],[Fund Source (2)]]="TSSSA", Table2[[#This Row],[Cost Estimate (2)]], "")</f>
        <v/>
      </c>
      <c r="J16" t="str">
        <f>IF(Table2[[#This Row],[Fund Source (2)]]="Unisig", Table2[[#This Row],[Cost Estimate (2)]], "")</f>
        <v/>
      </c>
      <c r="K16" t="str">
        <f>IF(Table2[[#This Row],[Fund Source (2)]]="Other", Table2[[#This Row],[Cost Estimate (2)]], "")</f>
        <v/>
      </c>
      <c r="L16" t="str">
        <f>IF(Table2[[#This Row],[Fund Source (3)]]="Title I", Table2[[#This Row],[Cost Estimate (3)]], "")</f>
        <v/>
      </c>
      <c r="M16" t="str">
        <f>IF(Table2[[#This Row],[Fund Source (3)]]="TSSSA", Table2[[#This Row],[Cost Estimate (3)]], "")</f>
        <v/>
      </c>
      <c r="N16" t="str">
        <f>IF(Table2[[#This Row],[Fund Source (3)]]="Unisig", Table2[[#This Row],[Cost Estimate (3)]], "")</f>
        <v/>
      </c>
      <c r="O16" t="str">
        <f>IF(Table2[[#This Row],[Fund Source (3)]]="Other", Table2[[#This Row],[Cost Estimate (3)]], "")</f>
        <v/>
      </c>
      <c r="P16" t="str">
        <f>IF(Table2[[#This Row],[Fund Source (4)]]="Title I", Table2[[#This Row],[Cost Estimate (4)]], "")</f>
        <v/>
      </c>
      <c r="Q16" t="str">
        <f>IF(Table2[[#This Row],[Fund Source (4)]]="TSSSA", Table2[[#This Row],[Cost Estimate (4)]], "")</f>
        <v/>
      </c>
      <c r="R16" t="str">
        <f>IF(Table2[[#This Row],[Fund Source (4)]]="Unisig", Table2[[#This Row],[Cost Estimate (4)]], "")</f>
        <v/>
      </c>
      <c r="S16" t="str">
        <f>IF(Table2[[#This Row],[Fund Source (4)]]="Other", Table2[[#This Row],[Cost Estimate (4)]], "")</f>
        <v/>
      </c>
      <c r="T16" t="str">
        <f>IF(Table2[[#This Row],[Fund Source (5)]]="Title I", Table2[[#This Row],[Cost Estimate (5)]], "")</f>
        <v/>
      </c>
      <c r="U16" t="str">
        <f>IF(Table2[[#This Row],[Fund Source (5)]]="TSSSA", Table2[[#This Row],[Cost Estimate (5)]], "")</f>
        <v/>
      </c>
      <c r="V16" t="str">
        <f>IF(Table2[[#This Row],[Fund Source (5)]]="Unisig", Table2[[#This Row],[Cost Estimate (5)]], "")</f>
        <v/>
      </c>
      <c r="W16" t="str">
        <f>IF(Table2[[#This Row],[Fund Source (5)]]="Other", Table2[[#This Row],[Cost Estimate (5)]], "")</f>
        <v/>
      </c>
    </row>
    <row r="17" spans="1:23" x14ac:dyDescent="0.25">
      <c r="A17" t="s">
        <v>30</v>
      </c>
      <c r="C17">
        <f>Table2[[#This Row],[Priority]]</f>
        <v>0</v>
      </c>
      <c r="D17" t="str">
        <f>IF(Table2[[#This Row],[Fund Source (1)]]="Title I", Table2[[#This Row],[Cost Estimate (1)]], "")</f>
        <v/>
      </c>
      <c r="E17" t="str">
        <f>IF(Table2[[#This Row],[Fund Source (1)]]="TSSSA", Table2[[#This Row],[Cost Estimate (1)]], "")</f>
        <v/>
      </c>
      <c r="F17" t="str">
        <f>IF(Table2[[#This Row],[Fund Source (1)]]="Unisig", Table2[[#This Row],[Cost Estimate (1)]], "")</f>
        <v/>
      </c>
      <c r="G17" t="str">
        <f>IF(Table2[[#This Row],[Fund Source (1)]]="Other", Table2[[#This Row],[Cost Estimate (1)]], "")</f>
        <v/>
      </c>
      <c r="H17" t="str">
        <f>IF(Table2[[#This Row],[Fund Source (2)]]="Title I", Table2[[#This Row],[Cost Estimate (2)]], "")</f>
        <v/>
      </c>
      <c r="I17" t="str">
        <f>IF(Table2[[#This Row],[Fund Source (2)]]="TSSSA", Table2[[#This Row],[Cost Estimate (2)]], "")</f>
        <v/>
      </c>
      <c r="J17" t="str">
        <f>IF(Table2[[#This Row],[Fund Source (2)]]="Unisig", Table2[[#This Row],[Cost Estimate (2)]], "")</f>
        <v/>
      </c>
      <c r="K17" t="str">
        <f>IF(Table2[[#This Row],[Fund Source (2)]]="Other", Table2[[#This Row],[Cost Estimate (2)]], "")</f>
        <v/>
      </c>
      <c r="L17" t="str">
        <f>IF(Table2[[#This Row],[Fund Source (3)]]="Title I", Table2[[#This Row],[Cost Estimate (3)]], "")</f>
        <v/>
      </c>
      <c r="M17" t="str">
        <f>IF(Table2[[#This Row],[Fund Source (3)]]="TSSSA", Table2[[#This Row],[Cost Estimate (3)]], "")</f>
        <v/>
      </c>
      <c r="N17" t="str">
        <f>IF(Table2[[#This Row],[Fund Source (3)]]="Unisig", Table2[[#This Row],[Cost Estimate (3)]], "")</f>
        <v/>
      </c>
      <c r="O17" t="str">
        <f>IF(Table2[[#This Row],[Fund Source (3)]]="Other", Table2[[#This Row],[Cost Estimate (3)]], "")</f>
        <v/>
      </c>
      <c r="P17" t="str">
        <f>IF(Table2[[#This Row],[Fund Source (4)]]="Title I", Table2[[#This Row],[Cost Estimate (4)]], "")</f>
        <v/>
      </c>
      <c r="Q17" t="str">
        <f>IF(Table2[[#This Row],[Fund Source (4)]]="TSSSA", Table2[[#This Row],[Cost Estimate (4)]], "")</f>
        <v/>
      </c>
      <c r="R17" t="str">
        <f>IF(Table2[[#This Row],[Fund Source (4)]]="Unisig", Table2[[#This Row],[Cost Estimate (4)]], "")</f>
        <v/>
      </c>
      <c r="S17" t="str">
        <f>IF(Table2[[#This Row],[Fund Source (4)]]="Other", Table2[[#This Row],[Cost Estimate (4)]], "")</f>
        <v/>
      </c>
      <c r="T17" t="str">
        <f>IF(Table2[[#This Row],[Fund Source (5)]]="Title I", Table2[[#This Row],[Cost Estimate (5)]], "")</f>
        <v/>
      </c>
      <c r="U17" t="str">
        <f>IF(Table2[[#This Row],[Fund Source (5)]]="TSSSA", Table2[[#This Row],[Cost Estimate (5)]], "")</f>
        <v/>
      </c>
      <c r="V17" t="str">
        <f>IF(Table2[[#This Row],[Fund Source (5)]]="Unisig", Table2[[#This Row],[Cost Estimate (5)]], "")</f>
        <v/>
      </c>
      <c r="W17" t="str">
        <f>IF(Table2[[#This Row],[Fund Source (5)]]="Other", Table2[[#This Row],[Cost Estimate (5)]], "")</f>
        <v/>
      </c>
    </row>
    <row r="18" spans="1:23" x14ac:dyDescent="0.25">
      <c r="C18">
        <f>Table2[[#This Row],[Priority]]</f>
        <v>0</v>
      </c>
      <c r="D18" t="str">
        <f>IF(Table2[[#This Row],[Fund Source (1)]]="Title I", Table2[[#This Row],[Cost Estimate (1)]], "")</f>
        <v/>
      </c>
      <c r="E18" t="str">
        <f>IF(Table2[[#This Row],[Fund Source (1)]]="TSSSA", Table2[[#This Row],[Cost Estimate (1)]], "")</f>
        <v/>
      </c>
      <c r="F18" t="str">
        <f>IF(Table2[[#This Row],[Fund Source (1)]]="Unisig", Table2[[#This Row],[Cost Estimate (1)]], "")</f>
        <v/>
      </c>
      <c r="G18" t="str">
        <f>IF(Table2[[#This Row],[Fund Source (1)]]="Other", Table2[[#This Row],[Cost Estimate (1)]], "")</f>
        <v/>
      </c>
      <c r="H18" t="str">
        <f>IF(Table2[[#This Row],[Fund Source (2)]]="Title I", Table2[[#This Row],[Cost Estimate (2)]], "")</f>
        <v/>
      </c>
      <c r="I18" t="str">
        <f>IF(Table2[[#This Row],[Fund Source (2)]]="TSSSA", Table2[[#This Row],[Cost Estimate (2)]], "")</f>
        <v/>
      </c>
      <c r="J18" t="str">
        <f>IF(Table2[[#This Row],[Fund Source (2)]]="Unisig", Table2[[#This Row],[Cost Estimate (2)]], "")</f>
        <v/>
      </c>
      <c r="K18" t="str">
        <f>IF(Table2[[#This Row],[Fund Source (2)]]="Other", Table2[[#This Row],[Cost Estimate (2)]], "")</f>
        <v/>
      </c>
      <c r="L18" t="str">
        <f>IF(Table2[[#This Row],[Fund Source (3)]]="Title I", Table2[[#This Row],[Cost Estimate (3)]], "")</f>
        <v/>
      </c>
      <c r="M18" t="str">
        <f>IF(Table2[[#This Row],[Fund Source (3)]]="TSSSA", Table2[[#This Row],[Cost Estimate (3)]], "")</f>
        <v/>
      </c>
      <c r="N18" t="str">
        <f>IF(Table2[[#This Row],[Fund Source (3)]]="Unisig", Table2[[#This Row],[Cost Estimate (3)]], "")</f>
        <v/>
      </c>
      <c r="O18" t="str">
        <f>IF(Table2[[#This Row],[Fund Source (3)]]="Other", Table2[[#This Row],[Cost Estimate (3)]], "")</f>
        <v/>
      </c>
      <c r="P18" t="str">
        <f>IF(Table2[[#This Row],[Fund Source (4)]]="Title I", Table2[[#This Row],[Cost Estimate (4)]], "")</f>
        <v/>
      </c>
      <c r="Q18" t="str">
        <f>IF(Table2[[#This Row],[Fund Source (4)]]="TSSSA", Table2[[#This Row],[Cost Estimate (4)]], "")</f>
        <v/>
      </c>
      <c r="R18" t="str">
        <f>IF(Table2[[#This Row],[Fund Source (4)]]="Unisig", Table2[[#This Row],[Cost Estimate (4)]], "")</f>
        <v/>
      </c>
      <c r="S18" t="str">
        <f>IF(Table2[[#This Row],[Fund Source (4)]]="Other", Table2[[#This Row],[Cost Estimate (4)]], "")</f>
        <v/>
      </c>
      <c r="T18" t="str">
        <f>IF(Table2[[#This Row],[Fund Source (5)]]="Title I", Table2[[#This Row],[Cost Estimate (5)]], "")</f>
        <v/>
      </c>
      <c r="U18" t="str">
        <f>IF(Table2[[#This Row],[Fund Source (5)]]="TSSSA", Table2[[#This Row],[Cost Estimate (5)]], "")</f>
        <v/>
      </c>
      <c r="V18" t="str">
        <f>IF(Table2[[#This Row],[Fund Source (5)]]="Unisig", Table2[[#This Row],[Cost Estimate (5)]], "")</f>
        <v/>
      </c>
      <c r="W18" t="str">
        <f>IF(Table2[[#This Row],[Fund Source (5)]]="Other", Table2[[#This Row],[Cost Estimate (5)]], "")</f>
        <v/>
      </c>
    </row>
    <row r="19" spans="1:23" x14ac:dyDescent="0.25">
      <c r="C19">
        <f>Table2[[#This Row],[Priority]]</f>
        <v>0</v>
      </c>
      <c r="D19" t="str">
        <f>IF(Table2[[#This Row],[Fund Source (1)]]="Title I", Table2[[#This Row],[Cost Estimate (1)]], "")</f>
        <v/>
      </c>
      <c r="E19" t="str">
        <f>IF(Table2[[#This Row],[Fund Source (1)]]="TSSSA", Table2[[#This Row],[Cost Estimate (1)]], "")</f>
        <v/>
      </c>
      <c r="F19" t="str">
        <f>IF(Table2[[#This Row],[Fund Source (1)]]="Unisig", Table2[[#This Row],[Cost Estimate (1)]], "")</f>
        <v/>
      </c>
      <c r="G19" t="str">
        <f>IF(Table2[[#This Row],[Fund Source (1)]]="Other", Table2[[#This Row],[Cost Estimate (1)]], "")</f>
        <v/>
      </c>
      <c r="H19" t="str">
        <f>IF(Table2[[#This Row],[Fund Source (2)]]="Title I", Table2[[#This Row],[Cost Estimate (2)]], "")</f>
        <v/>
      </c>
      <c r="I19" t="str">
        <f>IF(Table2[[#This Row],[Fund Source (2)]]="TSSSA", Table2[[#This Row],[Cost Estimate (2)]], "")</f>
        <v/>
      </c>
      <c r="J19" t="str">
        <f>IF(Table2[[#This Row],[Fund Source (2)]]="Unisig", Table2[[#This Row],[Cost Estimate (2)]], "")</f>
        <v/>
      </c>
      <c r="K19" t="str">
        <f>IF(Table2[[#This Row],[Fund Source (2)]]="Other", Table2[[#This Row],[Cost Estimate (2)]], "")</f>
        <v/>
      </c>
      <c r="L19" t="str">
        <f>IF(Table2[[#This Row],[Fund Source (3)]]="Title I", Table2[[#This Row],[Cost Estimate (3)]], "")</f>
        <v/>
      </c>
      <c r="M19" t="str">
        <f>IF(Table2[[#This Row],[Fund Source (3)]]="TSSSA", Table2[[#This Row],[Cost Estimate (3)]], "")</f>
        <v/>
      </c>
      <c r="N19" t="str">
        <f>IF(Table2[[#This Row],[Fund Source (3)]]="Unisig", Table2[[#This Row],[Cost Estimate (3)]], "")</f>
        <v/>
      </c>
      <c r="O19" t="str">
        <f>IF(Table2[[#This Row],[Fund Source (3)]]="Other", Table2[[#This Row],[Cost Estimate (3)]], "")</f>
        <v/>
      </c>
      <c r="P19" t="str">
        <f>IF(Table2[[#This Row],[Fund Source (4)]]="Title I", Table2[[#This Row],[Cost Estimate (4)]], "")</f>
        <v/>
      </c>
      <c r="Q19" t="str">
        <f>IF(Table2[[#This Row],[Fund Source (4)]]="TSSSA", Table2[[#This Row],[Cost Estimate (4)]], "")</f>
        <v/>
      </c>
      <c r="R19" t="str">
        <f>IF(Table2[[#This Row],[Fund Source (4)]]="Unisig", Table2[[#This Row],[Cost Estimate (4)]], "")</f>
        <v/>
      </c>
      <c r="S19" t="str">
        <f>IF(Table2[[#This Row],[Fund Source (4)]]="Other", Table2[[#This Row],[Cost Estimate (4)]], "")</f>
        <v/>
      </c>
      <c r="T19" t="str">
        <f>IF(Table2[[#This Row],[Fund Source (5)]]="Title I", Table2[[#This Row],[Cost Estimate (5)]], "")</f>
        <v/>
      </c>
      <c r="U19" t="str">
        <f>IF(Table2[[#This Row],[Fund Source (5)]]="TSSSA", Table2[[#This Row],[Cost Estimate (5)]], "")</f>
        <v/>
      </c>
      <c r="V19" t="str">
        <f>IF(Table2[[#This Row],[Fund Source (5)]]="Unisig", Table2[[#This Row],[Cost Estimate (5)]], "")</f>
        <v/>
      </c>
      <c r="W19" t="str">
        <f>IF(Table2[[#This Row],[Fund Source (5)]]="Other", Table2[[#This Row],[Cost Estimate (5)]], "")</f>
        <v/>
      </c>
    </row>
    <row r="20" spans="1:23" x14ac:dyDescent="0.25">
      <c r="C20">
        <f>Table2[[#This Row],[Priority]]</f>
        <v>0</v>
      </c>
      <c r="D20" t="str">
        <f>IF(Table2[[#This Row],[Fund Source (1)]]="Title I", Table2[[#This Row],[Cost Estimate (1)]], "")</f>
        <v/>
      </c>
      <c r="E20" t="str">
        <f>IF(Table2[[#This Row],[Fund Source (1)]]="TSSSA", Table2[[#This Row],[Cost Estimate (1)]], "")</f>
        <v/>
      </c>
      <c r="F20" t="str">
        <f>IF(Table2[[#This Row],[Fund Source (1)]]="Unisig", Table2[[#This Row],[Cost Estimate (1)]], "")</f>
        <v/>
      </c>
      <c r="G20" t="str">
        <f>IF(Table2[[#This Row],[Fund Source (1)]]="Other", Table2[[#This Row],[Cost Estimate (1)]], "")</f>
        <v/>
      </c>
      <c r="H20" t="str">
        <f>IF(Table2[[#This Row],[Fund Source (2)]]="Title I", Table2[[#This Row],[Cost Estimate (2)]], "")</f>
        <v/>
      </c>
      <c r="I20" t="str">
        <f>IF(Table2[[#This Row],[Fund Source (2)]]="TSSSA", Table2[[#This Row],[Cost Estimate (2)]], "")</f>
        <v/>
      </c>
      <c r="J20" t="str">
        <f>IF(Table2[[#This Row],[Fund Source (2)]]="Unisig", Table2[[#This Row],[Cost Estimate (2)]], "")</f>
        <v/>
      </c>
      <c r="K20" t="str">
        <f>IF(Table2[[#This Row],[Fund Source (2)]]="Other", Table2[[#This Row],[Cost Estimate (2)]], "")</f>
        <v/>
      </c>
      <c r="L20" t="str">
        <f>IF(Table2[[#This Row],[Fund Source (3)]]="Title I", Table2[[#This Row],[Cost Estimate (3)]], "")</f>
        <v/>
      </c>
      <c r="M20" t="str">
        <f>IF(Table2[[#This Row],[Fund Source (3)]]="TSSSA", Table2[[#This Row],[Cost Estimate (3)]], "")</f>
        <v/>
      </c>
      <c r="N20" t="str">
        <f>IF(Table2[[#This Row],[Fund Source (3)]]="Unisig", Table2[[#This Row],[Cost Estimate (3)]], "")</f>
        <v/>
      </c>
      <c r="O20" t="str">
        <f>IF(Table2[[#This Row],[Fund Source (3)]]="Other", Table2[[#This Row],[Cost Estimate (3)]], "")</f>
        <v/>
      </c>
      <c r="P20" t="str">
        <f>IF(Table2[[#This Row],[Fund Source (4)]]="Title I", Table2[[#This Row],[Cost Estimate (4)]], "")</f>
        <v/>
      </c>
      <c r="Q20" t="str">
        <f>IF(Table2[[#This Row],[Fund Source (4)]]="TSSSA", Table2[[#This Row],[Cost Estimate (4)]], "")</f>
        <v/>
      </c>
      <c r="R20" t="str">
        <f>IF(Table2[[#This Row],[Fund Source (4)]]="Unisig", Table2[[#This Row],[Cost Estimate (4)]], "")</f>
        <v/>
      </c>
      <c r="S20" t="str">
        <f>IF(Table2[[#This Row],[Fund Source (4)]]="Other", Table2[[#This Row],[Cost Estimate (4)]], "")</f>
        <v/>
      </c>
      <c r="T20" t="str">
        <f>IF(Table2[[#This Row],[Fund Source (5)]]="Title I", Table2[[#This Row],[Cost Estimate (5)]], "")</f>
        <v/>
      </c>
      <c r="U20" t="str">
        <f>IF(Table2[[#This Row],[Fund Source (5)]]="TSSSA", Table2[[#This Row],[Cost Estimate (5)]], "")</f>
        <v/>
      </c>
      <c r="V20" t="str">
        <f>IF(Table2[[#This Row],[Fund Source (5)]]="Unisig", Table2[[#This Row],[Cost Estimate (5)]], "")</f>
        <v/>
      </c>
      <c r="W20" t="str">
        <f>IF(Table2[[#This Row],[Fund Source (5)]]="Other", Table2[[#This Row],[Cost Estimate (5)]], "")</f>
        <v/>
      </c>
    </row>
    <row r="21" spans="1:23" x14ac:dyDescent="0.25">
      <c r="C21">
        <f>Table2[[#This Row],[Priority]]</f>
        <v>0</v>
      </c>
      <c r="D21" t="str">
        <f>IF(Table2[[#This Row],[Fund Source (1)]]="Title I", Table2[[#This Row],[Cost Estimate (1)]], "")</f>
        <v/>
      </c>
      <c r="E21" t="str">
        <f>IF(Table2[[#This Row],[Fund Source (1)]]="TSSSA", Table2[[#This Row],[Cost Estimate (1)]], "")</f>
        <v/>
      </c>
      <c r="F21" t="str">
        <f>IF(Table2[[#This Row],[Fund Source (1)]]="Unisig", Table2[[#This Row],[Cost Estimate (1)]], "")</f>
        <v/>
      </c>
      <c r="G21" t="str">
        <f>IF(Table2[[#This Row],[Fund Source (1)]]="Other", Table2[[#This Row],[Cost Estimate (1)]], "")</f>
        <v/>
      </c>
      <c r="H21" t="str">
        <f>IF(Table2[[#This Row],[Fund Source (2)]]="Title I", Table2[[#This Row],[Cost Estimate (2)]], "")</f>
        <v/>
      </c>
      <c r="I21" t="str">
        <f>IF(Table2[[#This Row],[Fund Source (2)]]="TSSSA", Table2[[#This Row],[Cost Estimate (2)]], "")</f>
        <v/>
      </c>
      <c r="J21" t="str">
        <f>IF(Table2[[#This Row],[Fund Source (2)]]="Unisig", Table2[[#This Row],[Cost Estimate (2)]], "")</f>
        <v/>
      </c>
      <c r="K21" t="str">
        <f>IF(Table2[[#This Row],[Fund Source (2)]]="Other", Table2[[#This Row],[Cost Estimate (2)]], "")</f>
        <v/>
      </c>
      <c r="L21" t="str">
        <f>IF(Table2[[#This Row],[Fund Source (3)]]="Title I", Table2[[#This Row],[Cost Estimate (3)]], "")</f>
        <v/>
      </c>
      <c r="M21" t="str">
        <f>IF(Table2[[#This Row],[Fund Source (3)]]="TSSSA", Table2[[#This Row],[Cost Estimate (3)]], "")</f>
        <v/>
      </c>
      <c r="N21" t="str">
        <f>IF(Table2[[#This Row],[Fund Source (3)]]="Unisig", Table2[[#This Row],[Cost Estimate (3)]], "")</f>
        <v/>
      </c>
      <c r="O21" t="str">
        <f>IF(Table2[[#This Row],[Fund Source (3)]]="Other", Table2[[#This Row],[Cost Estimate (3)]], "")</f>
        <v/>
      </c>
      <c r="P21" t="str">
        <f>IF(Table2[[#This Row],[Fund Source (4)]]="Title I", Table2[[#This Row],[Cost Estimate (4)]], "")</f>
        <v/>
      </c>
      <c r="Q21" t="str">
        <f>IF(Table2[[#This Row],[Fund Source (4)]]="TSSSA", Table2[[#This Row],[Cost Estimate (4)]], "")</f>
        <v/>
      </c>
      <c r="R21" t="str">
        <f>IF(Table2[[#This Row],[Fund Source (4)]]="Unisig", Table2[[#This Row],[Cost Estimate (4)]], "")</f>
        <v/>
      </c>
      <c r="S21" t="str">
        <f>IF(Table2[[#This Row],[Fund Source (4)]]="Other", Table2[[#This Row],[Cost Estimate (4)]], "")</f>
        <v/>
      </c>
      <c r="T21" t="str">
        <f>IF(Table2[[#This Row],[Fund Source (5)]]="Title I", Table2[[#This Row],[Cost Estimate (5)]], "")</f>
        <v/>
      </c>
      <c r="U21" t="str">
        <f>IF(Table2[[#This Row],[Fund Source (5)]]="TSSSA", Table2[[#This Row],[Cost Estimate (5)]], "")</f>
        <v/>
      </c>
      <c r="V21" t="str">
        <f>IF(Table2[[#This Row],[Fund Source (5)]]="Unisig", Table2[[#This Row],[Cost Estimate (5)]], "")</f>
        <v/>
      </c>
      <c r="W21" t="str">
        <f>IF(Table2[[#This Row],[Fund Source (5)]]="Other", Table2[[#This Row],[Cost Estimate (5)]], "")</f>
        <v/>
      </c>
    </row>
    <row r="22" spans="1:23" x14ac:dyDescent="0.25">
      <c r="C22">
        <f>Table2[[#This Row],[Priority]]</f>
        <v>0</v>
      </c>
      <c r="D22" t="str">
        <f>IF(Table2[[#This Row],[Fund Source (1)]]="Title I", Table2[[#This Row],[Cost Estimate (1)]], "")</f>
        <v/>
      </c>
      <c r="E22" t="str">
        <f>IF(Table2[[#This Row],[Fund Source (1)]]="TSSSA", Table2[[#This Row],[Cost Estimate (1)]], "")</f>
        <v/>
      </c>
      <c r="F22" t="str">
        <f>IF(Table2[[#This Row],[Fund Source (1)]]="Unisig", Table2[[#This Row],[Cost Estimate (1)]], "")</f>
        <v/>
      </c>
      <c r="G22" t="str">
        <f>IF(Table2[[#This Row],[Fund Source (1)]]="Other", Table2[[#This Row],[Cost Estimate (1)]], "")</f>
        <v/>
      </c>
      <c r="H22" t="str">
        <f>IF(Table2[[#This Row],[Fund Source (2)]]="Title I", Table2[[#This Row],[Cost Estimate (2)]], "")</f>
        <v/>
      </c>
      <c r="I22" t="str">
        <f>IF(Table2[[#This Row],[Fund Source (2)]]="TSSSA", Table2[[#This Row],[Cost Estimate (2)]], "")</f>
        <v/>
      </c>
      <c r="J22" t="str">
        <f>IF(Table2[[#This Row],[Fund Source (2)]]="Unisig", Table2[[#This Row],[Cost Estimate (2)]], "")</f>
        <v/>
      </c>
      <c r="K22" t="str">
        <f>IF(Table2[[#This Row],[Fund Source (2)]]="Other", Table2[[#This Row],[Cost Estimate (2)]], "")</f>
        <v/>
      </c>
      <c r="L22" t="str">
        <f>IF(Table2[[#This Row],[Fund Source (3)]]="Title I", Table2[[#This Row],[Cost Estimate (3)]], "")</f>
        <v/>
      </c>
      <c r="M22" t="str">
        <f>IF(Table2[[#This Row],[Fund Source (3)]]="TSSSA", Table2[[#This Row],[Cost Estimate (3)]], "")</f>
        <v/>
      </c>
      <c r="N22" t="str">
        <f>IF(Table2[[#This Row],[Fund Source (3)]]="Unisig", Table2[[#This Row],[Cost Estimate (3)]], "")</f>
        <v/>
      </c>
      <c r="O22" t="str">
        <f>IF(Table2[[#This Row],[Fund Source (3)]]="Other", Table2[[#This Row],[Cost Estimate (3)]], "")</f>
        <v/>
      </c>
      <c r="P22" t="str">
        <f>IF(Table2[[#This Row],[Fund Source (4)]]="Title I", Table2[[#This Row],[Cost Estimate (4)]], "")</f>
        <v/>
      </c>
      <c r="Q22" t="str">
        <f>IF(Table2[[#This Row],[Fund Source (4)]]="TSSSA", Table2[[#This Row],[Cost Estimate (4)]], "")</f>
        <v/>
      </c>
      <c r="R22" t="str">
        <f>IF(Table2[[#This Row],[Fund Source (4)]]="Unisig", Table2[[#This Row],[Cost Estimate (4)]], "")</f>
        <v/>
      </c>
      <c r="S22" t="str">
        <f>IF(Table2[[#This Row],[Fund Source (4)]]="Other", Table2[[#This Row],[Cost Estimate (4)]], "")</f>
        <v/>
      </c>
      <c r="T22" t="str">
        <f>IF(Table2[[#This Row],[Fund Source (5)]]="Title I", Table2[[#This Row],[Cost Estimate (5)]], "")</f>
        <v/>
      </c>
      <c r="U22" t="str">
        <f>IF(Table2[[#This Row],[Fund Source (5)]]="TSSSA", Table2[[#This Row],[Cost Estimate (5)]], "")</f>
        <v/>
      </c>
      <c r="V22" t="str">
        <f>IF(Table2[[#This Row],[Fund Source (5)]]="Unisig", Table2[[#This Row],[Cost Estimate (5)]], "")</f>
        <v/>
      </c>
      <c r="W22" t="str">
        <f>IF(Table2[[#This Row],[Fund Source (5)]]="Other", Table2[[#This Row],[Cost Estimate (5)]], "")</f>
        <v/>
      </c>
    </row>
    <row r="23" spans="1:23" x14ac:dyDescent="0.25">
      <c r="C23">
        <f>Table2[[#This Row],[Priority]]</f>
        <v>0</v>
      </c>
      <c r="D23" t="str">
        <f>IF(Table2[[#This Row],[Fund Source (1)]]="Title I", Table2[[#This Row],[Cost Estimate (1)]], "")</f>
        <v/>
      </c>
      <c r="E23" t="str">
        <f>IF(Table2[[#This Row],[Fund Source (1)]]="TSSSA", Table2[[#This Row],[Cost Estimate (1)]], "")</f>
        <v/>
      </c>
      <c r="F23" t="str">
        <f>IF(Table2[[#This Row],[Fund Source (1)]]="Unisig", Table2[[#This Row],[Cost Estimate (1)]], "")</f>
        <v/>
      </c>
      <c r="G23" t="str">
        <f>IF(Table2[[#This Row],[Fund Source (1)]]="Other", Table2[[#This Row],[Cost Estimate (1)]], "")</f>
        <v/>
      </c>
      <c r="H23" t="str">
        <f>IF(Table2[[#This Row],[Fund Source (2)]]="Title I", Table2[[#This Row],[Cost Estimate (2)]], "")</f>
        <v/>
      </c>
      <c r="I23" t="str">
        <f>IF(Table2[[#This Row],[Fund Source (2)]]="TSSSA", Table2[[#This Row],[Cost Estimate (2)]], "")</f>
        <v/>
      </c>
      <c r="J23" t="str">
        <f>IF(Table2[[#This Row],[Fund Source (2)]]="Unisig", Table2[[#This Row],[Cost Estimate (2)]], "")</f>
        <v/>
      </c>
      <c r="K23" t="str">
        <f>IF(Table2[[#This Row],[Fund Source (2)]]="Other", Table2[[#This Row],[Cost Estimate (2)]], "")</f>
        <v/>
      </c>
      <c r="L23" t="str">
        <f>IF(Table2[[#This Row],[Fund Source (3)]]="Title I", Table2[[#This Row],[Cost Estimate (3)]], "")</f>
        <v/>
      </c>
      <c r="M23" t="str">
        <f>IF(Table2[[#This Row],[Fund Source (3)]]="TSSSA", Table2[[#This Row],[Cost Estimate (3)]], "")</f>
        <v/>
      </c>
      <c r="N23" t="str">
        <f>IF(Table2[[#This Row],[Fund Source (3)]]="Unisig", Table2[[#This Row],[Cost Estimate (3)]], "")</f>
        <v/>
      </c>
      <c r="O23" t="str">
        <f>IF(Table2[[#This Row],[Fund Source (3)]]="Other", Table2[[#This Row],[Cost Estimate (3)]], "")</f>
        <v/>
      </c>
      <c r="P23" t="str">
        <f>IF(Table2[[#This Row],[Fund Source (4)]]="Title I", Table2[[#This Row],[Cost Estimate (4)]], "")</f>
        <v/>
      </c>
      <c r="Q23" t="str">
        <f>IF(Table2[[#This Row],[Fund Source (4)]]="TSSSA", Table2[[#This Row],[Cost Estimate (4)]], "")</f>
        <v/>
      </c>
      <c r="R23" t="str">
        <f>IF(Table2[[#This Row],[Fund Source (4)]]="Unisig", Table2[[#This Row],[Cost Estimate (4)]], "")</f>
        <v/>
      </c>
      <c r="S23" t="str">
        <f>IF(Table2[[#This Row],[Fund Source (4)]]="Other", Table2[[#This Row],[Cost Estimate (4)]], "")</f>
        <v/>
      </c>
      <c r="T23" t="str">
        <f>IF(Table2[[#This Row],[Fund Source (5)]]="Title I", Table2[[#This Row],[Cost Estimate (5)]], "")</f>
        <v/>
      </c>
      <c r="U23" t="str">
        <f>IF(Table2[[#This Row],[Fund Source (5)]]="TSSSA", Table2[[#This Row],[Cost Estimate (5)]], "")</f>
        <v/>
      </c>
      <c r="V23" t="str">
        <f>IF(Table2[[#This Row],[Fund Source (5)]]="Unisig", Table2[[#This Row],[Cost Estimate (5)]], "")</f>
        <v/>
      </c>
      <c r="W23" t="str">
        <f>IF(Table2[[#This Row],[Fund Source (5)]]="Other", Table2[[#This Row],[Cost Estimate (5)]], "")</f>
        <v/>
      </c>
    </row>
    <row r="24" spans="1:23" x14ac:dyDescent="0.25">
      <c r="C24">
        <f>Table2[[#This Row],[Priority]]</f>
        <v>0</v>
      </c>
      <c r="D24" t="str">
        <f>IF(Table2[[#This Row],[Fund Source (1)]]="Title I", Table2[[#This Row],[Cost Estimate (1)]], "")</f>
        <v/>
      </c>
      <c r="E24" t="str">
        <f>IF(Table2[[#This Row],[Fund Source (1)]]="TSSSA", Table2[[#This Row],[Cost Estimate (1)]], "")</f>
        <v/>
      </c>
      <c r="F24" t="str">
        <f>IF(Table2[[#This Row],[Fund Source (1)]]="Unisig", Table2[[#This Row],[Cost Estimate (1)]], "")</f>
        <v/>
      </c>
      <c r="G24" t="str">
        <f>IF(Table2[[#This Row],[Fund Source (1)]]="Other", Table2[[#This Row],[Cost Estimate (1)]], "")</f>
        <v/>
      </c>
      <c r="H24" t="str">
        <f>IF(Table2[[#This Row],[Fund Source (2)]]="Title I", Table2[[#This Row],[Cost Estimate (2)]], "")</f>
        <v/>
      </c>
      <c r="I24" t="str">
        <f>IF(Table2[[#This Row],[Fund Source (2)]]="TSSSA", Table2[[#This Row],[Cost Estimate (2)]], "")</f>
        <v/>
      </c>
      <c r="J24" t="str">
        <f>IF(Table2[[#This Row],[Fund Source (2)]]="Unisig", Table2[[#This Row],[Cost Estimate (2)]], "")</f>
        <v/>
      </c>
      <c r="K24" t="str">
        <f>IF(Table2[[#This Row],[Fund Source (2)]]="Other", Table2[[#This Row],[Cost Estimate (2)]], "")</f>
        <v/>
      </c>
      <c r="L24" t="str">
        <f>IF(Table2[[#This Row],[Fund Source (3)]]="Title I", Table2[[#This Row],[Cost Estimate (3)]], "")</f>
        <v/>
      </c>
      <c r="M24" t="str">
        <f>IF(Table2[[#This Row],[Fund Source (3)]]="TSSSA", Table2[[#This Row],[Cost Estimate (3)]], "")</f>
        <v/>
      </c>
      <c r="N24" t="str">
        <f>IF(Table2[[#This Row],[Fund Source (3)]]="Unisig", Table2[[#This Row],[Cost Estimate (3)]], "")</f>
        <v/>
      </c>
      <c r="O24" t="str">
        <f>IF(Table2[[#This Row],[Fund Source (3)]]="Other", Table2[[#This Row],[Cost Estimate (3)]], "")</f>
        <v/>
      </c>
      <c r="P24" t="str">
        <f>IF(Table2[[#This Row],[Fund Source (4)]]="Title I", Table2[[#This Row],[Cost Estimate (4)]], "")</f>
        <v/>
      </c>
      <c r="Q24" t="str">
        <f>IF(Table2[[#This Row],[Fund Source (4)]]="TSSSA", Table2[[#This Row],[Cost Estimate (4)]], "")</f>
        <v/>
      </c>
      <c r="R24" t="str">
        <f>IF(Table2[[#This Row],[Fund Source (4)]]="Unisig", Table2[[#This Row],[Cost Estimate (4)]], "")</f>
        <v/>
      </c>
      <c r="S24" t="str">
        <f>IF(Table2[[#This Row],[Fund Source (4)]]="Other", Table2[[#This Row],[Cost Estimate (4)]], "")</f>
        <v/>
      </c>
      <c r="T24" t="str">
        <f>IF(Table2[[#This Row],[Fund Source (5)]]="Title I", Table2[[#This Row],[Cost Estimate (5)]], "")</f>
        <v/>
      </c>
      <c r="U24" t="str">
        <f>IF(Table2[[#This Row],[Fund Source (5)]]="TSSSA", Table2[[#This Row],[Cost Estimate (5)]], "")</f>
        <v/>
      </c>
      <c r="V24" t="str">
        <f>IF(Table2[[#This Row],[Fund Source (5)]]="Unisig", Table2[[#This Row],[Cost Estimate (5)]], "")</f>
        <v/>
      </c>
      <c r="W24" t="str">
        <f>IF(Table2[[#This Row],[Fund Source (5)]]="Other", Table2[[#This Row],[Cost Estimate (5)]], "")</f>
        <v/>
      </c>
    </row>
    <row r="25" spans="1:23" x14ac:dyDescent="0.25">
      <c r="C25" t="e">
        <f>Table2[[#This Row],[Priority]]</f>
        <v>#VALUE!</v>
      </c>
      <c r="D25" t="e">
        <f>IF(Table2[[#This Row],[Fund Source (1)]]="Title I", Table2[[#This Row],[Cost Estimate (1)]], "")</f>
        <v>#VALUE!</v>
      </c>
      <c r="E25" t="e">
        <f>IF(Table2[[#This Row],[Fund Source (1)]]="TSSSA", Table2[[#This Row],[Cost Estimate (1)]], "")</f>
        <v>#VALUE!</v>
      </c>
      <c r="F25" t="e">
        <f>IF(Table2[[#This Row],[Fund Source (1)]]="Unisig", Table2[[#This Row],[Cost Estimate (1)]], "")</f>
        <v>#VALUE!</v>
      </c>
      <c r="G25" t="e">
        <f>IF(Table2[[#This Row],[Fund Source (1)]]="Other", Table2[[#This Row],[Cost Estimate (1)]], "")</f>
        <v>#VALUE!</v>
      </c>
      <c r="H25" t="e">
        <f>IF(Table2[[#This Row],[Fund Source (2)]]="Title I", Table2[[#This Row],[Cost Estimate (2)]], "")</f>
        <v>#VALUE!</v>
      </c>
      <c r="I25" t="e">
        <f>IF(Table2[[#This Row],[Fund Source (2)]]="TSSSA", Table2[[#This Row],[Cost Estimate (2)]], "")</f>
        <v>#VALUE!</v>
      </c>
      <c r="J25" t="e">
        <f>IF(Table2[[#This Row],[Fund Source (2)]]="Unisig", Table2[[#This Row],[Cost Estimate (2)]], "")</f>
        <v>#VALUE!</v>
      </c>
      <c r="K25" t="e">
        <f>IF(Table2[[#This Row],[Fund Source (2)]]="Other", Table2[[#This Row],[Cost Estimate (2)]], "")</f>
        <v>#VALUE!</v>
      </c>
      <c r="L25" t="e">
        <f>IF(Table2[[#This Row],[Fund Source (3)]]="Title I", Table2[[#This Row],[Cost Estimate (3)]], "")</f>
        <v>#VALUE!</v>
      </c>
      <c r="M25" t="e">
        <f>IF(Table2[[#This Row],[Fund Source (3)]]="TSSSA", Table2[[#This Row],[Cost Estimate (3)]], "")</f>
        <v>#VALUE!</v>
      </c>
      <c r="N25" t="e">
        <f>IF(Table2[[#This Row],[Fund Source (3)]]="Unisig", Table2[[#This Row],[Cost Estimate (3)]], "")</f>
        <v>#VALUE!</v>
      </c>
      <c r="O25" t="e">
        <f>IF(Table2[[#This Row],[Fund Source (3)]]="Other", Table2[[#This Row],[Cost Estimate (3)]], "")</f>
        <v>#VALUE!</v>
      </c>
      <c r="P25" t="e">
        <f>IF(Table2[[#This Row],[Fund Source (4)]]="Title I", Table2[[#This Row],[Cost Estimate (4)]], "")</f>
        <v>#VALUE!</v>
      </c>
      <c r="Q25" t="e">
        <f>IF(Table2[[#This Row],[Fund Source (4)]]="TSSSA", Table2[[#This Row],[Cost Estimate (4)]], "")</f>
        <v>#VALUE!</v>
      </c>
      <c r="R25" t="e">
        <f>IF(Table2[[#This Row],[Fund Source (4)]]="Unisig", Table2[[#This Row],[Cost Estimate (4)]], "")</f>
        <v>#VALUE!</v>
      </c>
      <c r="S25" t="e">
        <f>IF(Table2[[#This Row],[Fund Source (4)]]="Other", Table2[[#This Row],[Cost Estimate (4)]], "")</f>
        <v>#VALUE!</v>
      </c>
      <c r="T25" t="e">
        <f>IF(Table2[[#This Row],[Fund Source (5)]]="Title I", Table2[[#This Row],[Cost Estimate (5)]], "")</f>
        <v>#VALUE!</v>
      </c>
      <c r="U25" t="e">
        <f>IF(Table2[[#This Row],[Fund Source (5)]]="TSSSA", Table2[[#This Row],[Cost Estimate (5)]], "")</f>
        <v>#VALUE!</v>
      </c>
      <c r="V25" t="e">
        <f>IF(Table2[[#This Row],[Fund Source (5)]]="Unisig", Table2[[#This Row],[Cost Estimate (5)]], "")</f>
        <v>#VALUE!</v>
      </c>
      <c r="W25" t="e">
        <f>IF(Table2[[#This Row],[Fund Source (5)]]="Other", Table2[[#This Row],[Cost Estimate (5)]], "")</f>
        <v>#VALUE!</v>
      </c>
    </row>
    <row r="26" spans="1:23" x14ac:dyDescent="0.25">
      <c r="C26" t="e">
        <f>Table2[[#This Row],[Priority]]</f>
        <v>#VALUE!</v>
      </c>
      <c r="D26" t="e">
        <f>IF(Table2[[#This Row],[Fund Source (1)]]="Title I", Table2[[#This Row],[Cost Estimate (1)]], "")</f>
        <v>#VALUE!</v>
      </c>
      <c r="E26" t="e">
        <f>IF(Table2[[#This Row],[Fund Source (1)]]="TSSSA", Table2[[#This Row],[Cost Estimate (1)]], "")</f>
        <v>#VALUE!</v>
      </c>
      <c r="F26" t="e">
        <f>IF(Table2[[#This Row],[Fund Source (1)]]="Unisig", Table2[[#This Row],[Cost Estimate (1)]], "")</f>
        <v>#VALUE!</v>
      </c>
      <c r="G26" t="e">
        <f>IF(Table2[[#This Row],[Fund Source (1)]]="Other", Table2[[#This Row],[Cost Estimate (1)]], "")</f>
        <v>#VALUE!</v>
      </c>
      <c r="H26" t="e">
        <f>IF(Table2[[#This Row],[Fund Source (2)]]="Title I", Table2[[#This Row],[Cost Estimate (2)]], "")</f>
        <v>#VALUE!</v>
      </c>
      <c r="I26" t="e">
        <f>IF(Table2[[#This Row],[Fund Source (2)]]="TSSSA", Table2[[#This Row],[Cost Estimate (2)]], "")</f>
        <v>#VALUE!</v>
      </c>
      <c r="J26" t="e">
        <f>IF(Table2[[#This Row],[Fund Source (2)]]="Unisig", Table2[[#This Row],[Cost Estimate (2)]], "")</f>
        <v>#VALUE!</v>
      </c>
      <c r="K26" t="e">
        <f>IF(Table2[[#This Row],[Fund Source (2)]]="Other", Table2[[#This Row],[Cost Estimate (2)]], "")</f>
        <v>#VALUE!</v>
      </c>
      <c r="L26" t="e">
        <f>IF(Table2[[#This Row],[Fund Source (3)]]="Title I", Table2[[#This Row],[Cost Estimate (3)]], "")</f>
        <v>#VALUE!</v>
      </c>
      <c r="M26" t="e">
        <f>IF(Table2[[#This Row],[Fund Source (3)]]="TSSSA", Table2[[#This Row],[Cost Estimate (3)]], "")</f>
        <v>#VALUE!</v>
      </c>
      <c r="N26" t="e">
        <f>IF(Table2[[#This Row],[Fund Source (3)]]="Unisig", Table2[[#This Row],[Cost Estimate (3)]], "")</f>
        <v>#VALUE!</v>
      </c>
      <c r="O26" t="e">
        <f>IF(Table2[[#This Row],[Fund Source (3)]]="Other", Table2[[#This Row],[Cost Estimate (3)]], "")</f>
        <v>#VALUE!</v>
      </c>
      <c r="P26" t="e">
        <f>IF(Table2[[#This Row],[Fund Source (4)]]="Title I", Table2[[#This Row],[Cost Estimate (4)]], "")</f>
        <v>#VALUE!</v>
      </c>
      <c r="Q26" t="e">
        <f>IF(Table2[[#This Row],[Fund Source (4)]]="TSSSA", Table2[[#This Row],[Cost Estimate (4)]], "")</f>
        <v>#VALUE!</v>
      </c>
      <c r="R26" t="e">
        <f>IF(Table2[[#This Row],[Fund Source (4)]]="Unisig", Table2[[#This Row],[Cost Estimate (4)]], "")</f>
        <v>#VALUE!</v>
      </c>
      <c r="S26" t="e">
        <f>IF(Table2[[#This Row],[Fund Source (4)]]="Other", Table2[[#This Row],[Cost Estimate (4)]], "")</f>
        <v>#VALUE!</v>
      </c>
      <c r="T26" t="e">
        <f>IF(Table2[[#This Row],[Fund Source (5)]]="Title I", Table2[[#This Row],[Cost Estimate (5)]], "")</f>
        <v>#VALUE!</v>
      </c>
      <c r="U26" t="e">
        <f>IF(Table2[[#This Row],[Fund Source (5)]]="TSSSA", Table2[[#This Row],[Cost Estimate (5)]], "")</f>
        <v>#VALUE!</v>
      </c>
      <c r="V26" t="e">
        <f>IF(Table2[[#This Row],[Fund Source (5)]]="Unisig", Table2[[#This Row],[Cost Estimate (5)]], "")</f>
        <v>#VALUE!</v>
      </c>
      <c r="W26" t="e">
        <f>IF(Table2[[#This Row],[Fund Source (5)]]="Other", Table2[[#This Row],[Cost Estimate (5)]], "")</f>
        <v>#VALUE!</v>
      </c>
    </row>
    <row r="27" spans="1:23" x14ac:dyDescent="0.25">
      <c r="C27" t="e">
        <f>Table2[[#This Row],[Priority]]</f>
        <v>#VALUE!</v>
      </c>
      <c r="D27" t="e">
        <f>IF(Table2[[#This Row],[Fund Source (1)]]="Title I", Table2[[#This Row],[Cost Estimate (1)]], "")</f>
        <v>#VALUE!</v>
      </c>
      <c r="E27" t="e">
        <f>IF(Table2[[#This Row],[Fund Source (1)]]="TSSSA", Table2[[#This Row],[Cost Estimate (1)]], "")</f>
        <v>#VALUE!</v>
      </c>
      <c r="F27" t="e">
        <f>IF(Table2[[#This Row],[Fund Source (1)]]="Unisig", Table2[[#This Row],[Cost Estimate (1)]], "")</f>
        <v>#VALUE!</v>
      </c>
      <c r="G27" t="e">
        <f>IF(Table2[[#This Row],[Fund Source (1)]]="Other", Table2[[#This Row],[Cost Estimate (1)]], "")</f>
        <v>#VALUE!</v>
      </c>
      <c r="H27" t="e">
        <f>IF(Table2[[#This Row],[Fund Source (2)]]="Title I", Table2[[#This Row],[Cost Estimate (2)]], "")</f>
        <v>#VALUE!</v>
      </c>
      <c r="I27" t="e">
        <f>IF(Table2[[#This Row],[Fund Source (2)]]="TSSSA", Table2[[#This Row],[Cost Estimate (2)]], "")</f>
        <v>#VALUE!</v>
      </c>
      <c r="J27" t="e">
        <f>IF(Table2[[#This Row],[Fund Source (2)]]="Unisig", Table2[[#This Row],[Cost Estimate (2)]], "")</f>
        <v>#VALUE!</v>
      </c>
      <c r="K27" t="e">
        <f>IF(Table2[[#This Row],[Fund Source (2)]]="Other", Table2[[#This Row],[Cost Estimate (2)]], "")</f>
        <v>#VALUE!</v>
      </c>
      <c r="L27" t="e">
        <f>IF(Table2[[#This Row],[Fund Source (3)]]="Title I", Table2[[#This Row],[Cost Estimate (3)]], "")</f>
        <v>#VALUE!</v>
      </c>
      <c r="M27" t="e">
        <f>IF(Table2[[#This Row],[Fund Source (3)]]="TSSSA", Table2[[#This Row],[Cost Estimate (3)]], "")</f>
        <v>#VALUE!</v>
      </c>
      <c r="N27" t="e">
        <f>IF(Table2[[#This Row],[Fund Source (3)]]="Unisig", Table2[[#This Row],[Cost Estimate (3)]], "")</f>
        <v>#VALUE!</v>
      </c>
      <c r="O27" t="e">
        <f>IF(Table2[[#This Row],[Fund Source (3)]]="Other", Table2[[#This Row],[Cost Estimate (3)]], "")</f>
        <v>#VALUE!</v>
      </c>
      <c r="P27" t="e">
        <f>IF(Table2[[#This Row],[Fund Source (4)]]="Title I", Table2[[#This Row],[Cost Estimate (4)]], "")</f>
        <v>#VALUE!</v>
      </c>
      <c r="Q27" t="e">
        <f>IF(Table2[[#This Row],[Fund Source (4)]]="TSSSA", Table2[[#This Row],[Cost Estimate (4)]], "")</f>
        <v>#VALUE!</v>
      </c>
      <c r="R27" t="e">
        <f>IF(Table2[[#This Row],[Fund Source (4)]]="Unisig", Table2[[#This Row],[Cost Estimate (4)]], "")</f>
        <v>#VALUE!</v>
      </c>
      <c r="S27" t="e">
        <f>IF(Table2[[#This Row],[Fund Source (4)]]="Other", Table2[[#This Row],[Cost Estimate (4)]], "")</f>
        <v>#VALUE!</v>
      </c>
      <c r="T27" t="e">
        <f>IF(Table2[[#This Row],[Fund Source (5)]]="Title I", Table2[[#This Row],[Cost Estimate (5)]], "")</f>
        <v>#VALUE!</v>
      </c>
      <c r="U27" t="e">
        <f>IF(Table2[[#This Row],[Fund Source (5)]]="TSSSA", Table2[[#This Row],[Cost Estimate (5)]], "")</f>
        <v>#VALUE!</v>
      </c>
      <c r="V27" t="e">
        <f>IF(Table2[[#This Row],[Fund Source (5)]]="Unisig", Table2[[#This Row],[Cost Estimate (5)]], "")</f>
        <v>#VALUE!</v>
      </c>
      <c r="W27" t="e">
        <f>IF(Table2[[#This Row],[Fund Source (5)]]="Other", Table2[[#This Row],[Cost Estimate (5)]], "")</f>
        <v>#VALUE!</v>
      </c>
    </row>
    <row r="28" spans="1:23" x14ac:dyDescent="0.25">
      <c r="C28" t="e">
        <f>Table2[[#This Row],[Priority]]</f>
        <v>#VALUE!</v>
      </c>
      <c r="D28" t="e">
        <f>IF(Table2[[#This Row],[Fund Source (1)]]="Title I", Table2[[#This Row],[Cost Estimate (1)]], "")</f>
        <v>#VALUE!</v>
      </c>
      <c r="E28" t="e">
        <f>IF(Table2[[#This Row],[Fund Source (1)]]="TSSSA", Table2[[#This Row],[Cost Estimate (1)]], "")</f>
        <v>#VALUE!</v>
      </c>
      <c r="G28" t="e">
        <f>IF(Table2[[#This Row],[Fund Source (1)]]="Other", Table2[[#This Row],[Cost Estimate (1)]], "")</f>
        <v>#VALUE!</v>
      </c>
      <c r="H28" t="e">
        <f>IF(Table2[[#This Row],[Fund Source (2)]]="Title I", Table2[[#This Row],[Cost Estimate (2)]], "")</f>
        <v>#VALUE!</v>
      </c>
      <c r="I28" t="e">
        <f>IF(Table2[[#This Row],[Fund Source (2)]]="TSSSA", Table2[[#This Row],[Cost Estimate (2)]], "")</f>
        <v>#VALUE!</v>
      </c>
      <c r="J28" t="e">
        <f>IF(Table2[[#This Row],[Fund Source (2)]]="Unisig", Table2[[#This Row],[Cost Estimate (2)]], "")</f>
        <v>#VALUE!</v>
      </c>
      <c r="K28" t="e">
        <f>IF(Table2[[#This Row],[Fund Source (2)]]="Other", Table2[[#This Row],[Cost Estimate (2)]], "")</f>
        <v>#VALUE!</v>
      </c>
      <c r="L28" t="e">
        <f>IF(Table2[[#This Row],[Fund Source (3)]]="Title I", Table2[[#This Row],[Cost Estimate (3)]], "")</f>
        <v>#VALUE!</v>
      </c>
      <c r="M28" t="e">
        <f>IF(Table2[[#This Row],[Fund Source (3)]]="TSSSA", Table2[[#This Row],[Cost Estimate (3)]], "")</f>
        <v>#VALUE!</v>
      </c>
      <c r="N28" t="e">
        <f>IF(Table2[[#This Row],[Fund Source (3)]]="Unisig", Table2[[#This Row],[Cost Estimate (3)]], "")</f>
        <v>#VALUE!</v>
      </c>
      <c r="O28" t="e">
        <f>IF(Table2[[#This Row],[Fund Source (3)]]="Other", Table2[[#This Row],[Cost Estimate (3)]], "")</f>
        <v>#VALUE!</v>
      </c>
      <c r="P28" t="e">
        <f>IF(Table2[[#This Row],[Fund Source (4)]]="Title I", Table2[[#This Row],[Cost Estimate (4)]], "")</f>
        <v>#VALUE!</v>
      </c>
      <c r="Q28" t="e">
        <f>IF(Table2[[#This Row],[Fund Source (4)]]="TSSSA", Table2[[#This Row],[Cost Estimate (4)]], "")</f>
        <v>#VALUE!</v>
      </c>
      <c r="R28" t="e">
        <f>IF(Table2[[#This Row],[Fund Source (4)]]="Unisig", Table2[[#This Row],[Cost Estimate (4)]], "")</f>
        <v>#VALUE!</v>
      </c>
      <c r="S28" t="e">
        <f>IF(Table2[[#This Row],[Fund Source (4)]]="Other", Table2[[#This Row],[Cost Estimate (4)]], "")</f>
        <v>#VALUE!</v>
      </c>
      <c r="T28" t="e">
        <f>IF(Table2[[#This Row],[Fund Source (5)]]="Title I", Table2[[#This Row],[Cost Estimate (5)]], "")</f>
        <v>#VALUE!</v>
      </c>
      <c r="U28" t="e">
        <f>IF(Table2[[#This Row],[Fund Source (5)]]="TSSSA", Table2[[#This Row],[Cost Estimate (5)]], "")</f>
        <v>#VALUE!</v>
      </c>
      <c r="V28" t="e">
        <f>IF(Table2[[#This Row],[Fund Source (5)]]="Unisig", Table2[[#This Row],[Cost Estimate (5)]], "")</f>
        <v>#VALUE!</v>
      </c>
      <c r="W28" t="e">
        <f>IF(Table2[[#This Row],[Fund Source (5)]]="Other", Table2[[#This Row],[Cost Estimate (5)]], "")</f>
        <v>#VALUE!</v>
      </c>
    </row>
    <row r="29" spans="1:23" x14ac:dyDescent="0.25">
      <c r="D29">
        <f>COUNTIF(D2:D28, "&gt;0")</f>
        <v>5</v>
      </c>
      <c r="E29">
        <f>COUNTIF(E2:E28, "&gt;0")</f>
        <v>0</v>
      </c>
      <c r="F29">
        <f>COUNTIF(F2:F28, "&gt;0")</f>
        <v>0</v>
      </c>
      <c r="G29">
        <f>COUNTIF(G2:G28, "&gt;0")</f>
        <v>0</v>
      </c>
      <c r="H29">
        <f t="shared" ref="H29:W29" si="0">COUNTIF(H2:H28, "&gt;0")</f>
        <v>0</v>
      </c>
      <c r="I29">
        <f t="shared" si="0"/>
        <v>0</v>
      </c>
      <c r="J29">
        <f t="shared" si="0"/>
        <v>0</v>
      </c>
      <c r="K29">
        <f t="shared" si="0"/>
        <v>0</v>
      </c>
      <c r="L29">
        <f t="shared" si="0"/>
        <v>0</v>
      </c>
      <c r="M29">
        <f t="shared" si="0"/>
        <v>0</v>
      </c>
      <c r="N29">
        <f t="shared" si="0"/>
        <v>0</v>
      </c>
      <c r="O29">
        <f t="shared" si="0"/>
        <v>0</v>
      </c>
      <c r="P29">
        <f t="shared" si="0"/>
        <v>0</v>
      </c>
      <c r="Q29">
        <f t="shared" si="0"/>
        <v>0</v>
      </c>
      <c r="R29">
        <f t="shared" si="0"/>
        <v>0</v>
      </c>
      <c r="S29">
        <f t="shared" si="0"/>
        <v>0</v>
      </c>
      <c r="T29">
        <f t="shared" si="0"/>
        <v>0</v>
      </c>
      <c r="U29">
        <f t="shared" si="0"/>
        <v>0</v>
      </c>
      <c r="V29">
        <f t="shared" si="0"/>
        <v>0</v>
      </c>
      <c r="W29">
        <f t="shared" si="0"/>
        <v>0</v>
      </c>
    </row>
    <row r="30" spans="1:23" x14ac:dyDescent="0.25">
      <c r="D30" t="e">
        <f>SUM(D2:D28)</f>
        <v>#VALUE!</v>
      </c>
      <c r="E30" t="e">
        <f>SUM(E2:E28)</f>
        <v>#VALUE!</v>
      </c>
      <c r="F30" t="e">
        <f>SUM(F2:F28)</f>
        <v>#VALUE!</v>
      </c>
      <c r="G30" t="e">
        <f>SUM(G2:G28)</f>
        <v>#VALUE!</v>
      </c>
      <c r="H30" t="e">
        <f t="shared" ref="H30:W30" si="1">SUM(H2:H28)</f>
        <v>#VALUE!</v>
      </c>
      <c r="I30" t="e">
        <f t="shared" si="1"/>
        <v>#VALUE!</v>
      </c>
      <c r="J30" t="e">
        <f t="shared" si="1"/>
        <v>#VALUE!</v>
      </c>
      <c r="K30" t="e">
        <f t="shared" si="1"/>
        <v>#VALUE!</v>
      </c>
      <c r="L30" t="e">
        <f t="shared" si="1"/>
        <v>#VALUE!</v>
      </c>
      <c r="M30" t="e">
        <f t="shared" si="1"/>
        <v>#VALUE!</v>
      </c>
      <c r="N30" t="e">
        <f t="shared" si="1"/>
        <v>#VALUE!</v>
      </c>
      <c r="O30" t="e">
        <f t="shared" si="1"/>
        <v>#VALUE!</v>
      </c>
      <c r="P30" t="e">
        <f t="shared" si="1"/>
        <v>#VALUE!</v>
      </c>
      <c r="Q30" t="e">
        <f t="shared" si="1"/>
        <v>#VALUE!</v>
      </c>
      <c r="R30" t="e">
        <f t="shared" si="1"/>
        <v>#VALUE!</v>
      </c>
      <c r="S30" t="e">
        <f t="shared" si="1"/>
        <v>#VALUE!</v>
      </c>
      <c r="T30" t="e">
        <f t="shared" si="1"/>
        <v>#VALUE!</v>
      </c>
      <c r="U30" t="e">
        <f t="shared" si="1"/>
        <v>#VALUE!</v>
      </c>
      <c r="V30" t="e">
        <f t="shared" si="1"/>
        <v>#VALUE!</v>
      </c>
      <c r="W30" t="e">
        <f t="shared" si="1"/>
        <v>#VALUE!</v>
      </c>
    </row>
    <row r="31" spans="1:23" x14ac:dyDescent="0.25">
      <c r="E31" t="s">
        <v>70</v>
      </c>
      <c r="F31" t="s">
        <v>69</v>
      </c>
    </row>
    <row r="32" spans="1:23" x14ac:dyDescent="0.25">
      <c r="D32" t="s">
        <v>65</v>
      </c>
      <c r="E32">
        <f>D29+H29+L29+P29+T29</f>
        <v>5</v>
      </c>
      <c r="F32" t="e">
        <f>D30+H30+L30+P30+T30</f>
        <v>#VALUE!</v>
      </c>
    </row>
    <row r="33" spans="4:6" x14ac:dyDescent="0.25">
      <c r="D33" t="s">
        <v>66</v>
      </c>
      <c r="E33">
        <f>E29+I29+M29+Q29+U29</f>
        <v>0</v>
      </c>
      <c r="F33" t="e">
        <f>E30+I30+M30+Q30+U30</f>
        <v>#VALUE!</v>
      </c>
    </row>
    <row r="34" spans="4:6" x14ac:dyDescent="0.25">
      <c r="D34" t="s">
        <v>67</v>
      </c>
      <c r="E34">
        <f>F29+J29+N29+R29+V29</f>
        <v>0</v>
      </c>
      <c r="F34" t="e">
        <f>F30+J30+N30+R30+V30</f>
        <v>#VALUE!</v>
      </c>
    </row>
    <row r="35" spans="4:6" x14ac:dyDescent="0.25">
      <c r="D35" t="s">
        <v>68</v>
      </c>
      <c r="E35">
        <f>G29+K29+O29+S29+W29</f>
        <v>0</v>
      </c>
      <c r="F35" t="e">
        <f>G30+K30+O30+S30+W30</f>
        <v>#VALUE!</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36"/>
  <sheetViews>
    <sheetView workbookViewId="0">
      <selection activeCell="M17" sqref="M17"/>
    </sheetView>
  </sheetViews>
  <sheetFormatPr defaultRowHeight="15" x14ac:dyDescent="0.25"/>
  <cols>
    <col min="1" max="1" width="20.42578125" bestFit="1" customWidth="1"/>
    <col min="2" max="2" width="17.85546875" hidden="1" customWidth="1"/>
    <col min="3" max="3" width="27" bestFit="1" customWidth="1"/>
    <col min="4" max="4" width="17.42578125" customWidth="1"/>
    <col min="15" max="15" width="13.28515625" bestFit="1" customWidth="1"/>
    <col min="16" max="16" width="12.85546875" customWidth="1"/>
    <col min="19" max="19" width="15.28515625" customWidth="1"/>
  </cols>
  <sheetData>
    <row r="1" spans="1:19" x14ac:dyDescent="0.25">
      <c r="A1" t="s">
        <v>31</v>
      </c>
      <c r="B1" t="s">
        <v>38</v>
      </c>
      <c r="D1" t="s">
        <v>31</v>
      </c>
      <c r="F1" t="s">
        <v>31</v>
      </c>
      <c r="H1" t="s">
        <v>31</v>
      </c>
      <c r="J1" t="s">
        <v>31</v>
      </c>
    </row>
    <row r="2" spans="1:19" ht="21.75" customHeight="1" x14ac:dyDescent="0.25">
      <c r="A2" t="str">
        <f>IF(Table2[[#This Row],[Resource Category (1)]]="Personnel", Table2[[#This Row],[Resource Needed (1)]], "")</f>
        <v/>
      </c>
      <c r="B2" t="str">
        <f>IFERROR(INDEX($A$2:$A$29, SMALL(IF(NOT(ISBLANK($A$2:$A$29)), ROW(Sheet1!$A$1:$A$10),""), ROW(Sheet1!A1))),"")</f>
        <v/>
      </c>
      <c r="C2" s="19" t="str">
        <f>IFERROR(INDEX($A$2:$A$28, _xlfn.AGGREGATE(15, 6, (ROW($A$2:$A$28)-ROW($A$2)+1)/($A$2:$A$28&lt;&gt;""), ROWS(C$2:C2))), "")</f>
        <v/>
      </c>
      <c r="D2" t="str">
        <f>IF(Table2[[#This Row],[Resource Category (2)]]="Personnel", Table2[[#This Row],[Resource Needed (2)]], "")</f>
        <v/>
      </c>
      <c r="E2" s="19" t="str">
        <f>IFERROR(INDEX($D$2:$D$28, _xlfn.AGGREGATE(15, 6, (ROW($D$2:$D$28)-ROW($D$2)+1)/($D$2:$D$28&lt;&gt;""), ROWS(E$2:E2))), "")</f>
        <v/>
      </c>
      <c r="F2" t="str">
        <f>IF(Table2[[#This Row],[Resource Category (3)]]="Personnel", Table2[[#This Row],[Resource Needed (3)]], "")</f>
        <v/>
      </c>
      <c r="G2" s="19" t="str">
        <f>IFERROR(INDEX($F$2:$F$28, _xlfn.AGGREGATE(15, 6, (ROW($F$2:$F$28)-ROW($F$2)+1)/($F$2:$F$28&lt;&gt;""), ROWS(G$2:G2))), "")</f>
        <v/>
      </c>
      <c r="H2" t="str">
        <f>IF(Table2[[#This Row],[Resource Category (4)]]="Personnel", Table2[[#This Row],[Resource Needed (4)]], "")</f>
        <v/>
      </c>
      <c r="I2" s="19" t="str">
        <f>IFERROR(INDEX($H$2:$H$28, _xlfn.AGGREGATE(15, 6, (ROW($H$2:$H$28)-ROW($H$2)+1)/($H$2:$H$28&lt;&gt;""), ROWS(I$2:I2))), "")</f>
        <v/>
      </c>
      <c r="J2" t="str">
        <f>IF(Table2[[#This Row],[Resource Category (5)]]="Personnel", Table2[[#This Row],[Resource Needed (5)]], "")</f>
        <v/>
      </c>
      <c r="K2" s="19" t="str">
        <f>IFERROR(INDEX($J$2:$J$28, _xlfn.AGGREGATE(15, 6, (ROW($J$2:$J$28)-ROW($J$2)+1)/($J$2:$J$28&lt;&gt;""), ROWS(K$2:K2))), "")</f>
        <v/>
      </c>
      <c r="O2" t="str">
        <f>C2</f>
        <v/>
      </c>
      <c r="P2" t="str">
        <f>IFERROR(INDEX($O$2:$O$137, _xlfn.AGGREGATE(15, 6, (ROW($O$2:$O$137)-ROW($O$2)+1)/($O$2:$O$137&lt;&gt;""), ROWS(P$2:P2))), "")</f>
        <v/>
      </c>
      <c r="Q2" s="20" t="str">
        <f>IF(P2="","",COUNTIF($P$2:$P$11,"&lt;="&amp;P2))</f>
        <v/>
      </c>
      <c r="R2" s="22" t="str">
        <f>IFERROR(RANK(Q2,Q$2:Q$16, 1)+COUNTIF(Q$2:Q2,Q2)-1, "")</f>
        <v/>
      </c>
      <c r="S2" t="str">
        <f>IFERROR(INDEX($P$2:$P$137,MATCH(ROWS(S$2:S2),$R$2:$R$137,0)), "")</f>
        <v/>
      </c>
    </row>
    <row r="3" spans="1:19" ht="18" x14ac:dyDescent="0.25">
      <c r="A3" t="str">
        <f>IF(Table2[[#This Row],[Resource Category (1)]]="Personnel", Table2[[#This Row],[Resource Needed (1)]], "")</f>
        <v/>
      </c>
      <c r="B3" t="str">
        <f>IFERROR(INDEX($A$2:$A$29, SMALL(IF(NOT(ISBLANK($A$2:$A$29)), ROW(Sheet1!$A$1:$A$10),""), ROW(Sheet1!A2))),"")</f>
        <v/>
      </c>
      <c r="C3" s="19" t="str">
        <f>IFERROR(INDEX($A$2:$A$28, _xlfn.AGGREGATE(15, 6, (ROW($A$2:$A$28)-ROW($A$2)+1)/($A$2:$A$28&lt;&gt;""), ROWS(C$2:C3))), "")</f>
        <v/>
      </c>
      <c r="D3" t="str">
        <f>IF(Table2[[#This Row],[Resource Category (2)]]="Personnel", Table2[[#This Row],[Resource Needed (2)]], "")</f>
        <v/>
      </c>
      <c r="E3" s="19" t="str">
        <f>IFERROR(INDEX($D$2:$D$28, _xlfn.AGGREGATE(15, 6, (ROW($D$2:$D$28)-ROW($D$2)+1)/($D$2:$D$28&lt;&gt;""), ROWS(E$2:E3))), "")</f>
        <v/>
      </c>
      <c r="F3" t="str">
        <f>IF(Table2[[#This Row],[Resource Category (3)]]="Personnel", Table2[[#This Row],[Resource Needed (3)]], "")</f>
        <v/>
      </c>
      <c r="G3" s="19" t="str">
        <f>IFERROR(INDEX($F$2:$F$28, _xlfn.AGGREGATE(15, 6, (ROW($F$2:$F$28)-ROW($F$2)+1)/($F$2:$F$28&lt;&gt;""), ROWS(G$2:G3))), "")</f>
        <v/>
      </c>
      <c r="H3" t="str">
        <f>IF(Table2[[#This Row],[Resource Category (4)]]="Personnel", Table2[[#This Row],[Resource Needed (4)]], "")</f>
        <v/>
      </c>
      <c r="I3" s="19" t="str">
        <f>IFERROR(INDEX($H$2:$H$28, _xlfn.AGGREGATE(15, 6, (ROW($H$2:$H$28)-ROW($H$2)+1)/($H$2:$H$28&lt;&gt;""), ROWS(I$2:I3))), "")</f>
        <v/>
      </c>
      <c r="J3" t="str">
        <f>IF(Table2[[#This Row],[Resource Category (5)]]="Personnel", Table2[[#This Row],[Resource Needed (5)]], "")</f>
        <v/>
      </c>
      <c r="K3" s="19" t="str">
        <f>IFERROR(INDEX($J$2:$J$28, _xlfn.AGGREGATE(15, 6, (ROW($J$2:$J$28)-ROW($J$2)+1)/($J$2:$J$28&lt;&gt;""), ROWS(K$2:K3))), "")</f>
        <v/>
      </c>
      <c r="O3" t="str">
        <f t="shared" ref="O3:O28" si="0">C3</f>
        <v/>
      </c>
      <c r="P3" t="str">
        <f>IFERROR(INDEX($O$2:$O$137, _xlfn.AGGREGATE(15, 6, (ROW($O$2:$O$137)-ROW($O$2)+1)/($O$2:$O$137&lt;&gt;""), ROWS(P$2:P3))), "")</f>
        <v/>
      </c>
      <c r="Q3" s="20" t="str">
        <f t="shared" ref="Q3:Q66" si="1">IF(P3="","",COUNTIF($P$2:$P$11,"&lt;="&amp;P3))</f>
        <v/>
      </c>
      <c r="R3" s="22" t="str">
        <f>IFERROR(RANK(Q3,Q$2:Q$16, 1)+COUNTIF(Q$2:Q3,Q3)-1, "")</f>
        <v/>
      </c>
      <c r="S3" t="str">
        <f>IFERROR(INDEX($P$2:$P$137,MATCH(ROWS(S$2:S3),$R$2:$R$137,0)), "")</f>
        <v/>
      </c>
    </row>
    <row r="4" spans="1:19" ht="18" x14ac:dyDescent="0.25">
      <c r="A4" t="str">
        <f>IF(Table2[[#This Row],[Resource Category (1)]]="Personnel", Table2[[#This Row],[Resource Needed (1)]], "")</f>
        <v/>
      </c>
      <c r="B4" t="str">
        <f>IFERROR(INDEX($A$2:$A$29, SMALL(IF(NOT(ISBLANK($A$2:$A$29)), ROW(Sheet1!$A$1:$A$10),""), ROW(Sheet1!A3))),"")</f>
        <v/>
      </c>
      <c r="C4" s="19" t="str">
        <f>IFERROR(INDEX($A$2:$A$28, _xlfn.AGGREGATE(15, 6, (ROW($A$2:$A$28)-ROW($A$2)+1)/($A$2:$A$28&lt;&gt;""), ROWS(C$2:C4))), "")</f>
        <v/>
      </c>
      <c r="D4" t="str">
        <f>IF(Table2[[#This Row],[Resource Category (2)]]="Personnel", Table2[[#This Row],[Resource Needed (2)]], "")</f>
        <v/>
      </c>
      <c r="E4" s="19" t="str">
        <f>IFERROR(INDEX($D$2:$D$28, _xlfn.AGGREGATE(15, 6, (ROW($D$2:$D$28)-ROW($D$2)+1)/($D$2:$D$28&lt;&gt;""), ROWS(E$2:E4))), "")</f>
        <v/>
      </c>
      <c r="F4" t="str">
        <f>IF(Table2[[#This Row],[Resource Category (3)]]="Personnel", Table2[[#This Row],[Resource Needed (3)]], "")</f>
        <v/>
      </c>
      <c r="G4" s="19" t="str">
        <f>IFERROR(INDEX($F$2:$F$28, _xlfn.AGGREGATE(15, 6, (ROW($F$2:$F$28)-ROW($F$2)+1)/($F$2:$F$28&lt;&gt;""), ROWS(G$2:G4))), "")</f>
        <v/>
      </c>
      <c r="H4" t="str">
        <f>IF(Table2[[#This Row],[Resource Category (4)]]="Personnel", Table2[[#This Row],[Resource Needed (4)]], "")</f>
        <v/>
      </c>
      <c r="I4" s="19" t="str">
        <f>IFERROR(INDEX($H$2:$H$28, _xlfn.AGGREGATE(15, 6, (ROW($H$2:$H$28)-ROW($H$2)+1)/($H$2:$H$28&lt;&gt;""), ROWS(I$2:I4))), "")</f>
        <v/>
      </c>
      <c r="J4" t="str">
        <f>IF(Table2[[#This Row],[Resource Category (5)]]="Personnel", Table2[[#This Row],[Resource Needed (5)]], "")</f>
        <v/>
      </c>
      <c r="K4" s="19" t="str">
        <f>IFERROR(INDEX($J$2:$J$28, _xlfn.AGGREGATE(15, 6, (ROW($J$2:$J$28)-ROW($J$2)+1)/($J$2:$J$28&lt;&gt;""), ROWS(K$2:K4))), "")</f>
        <v/>
      </c>
      <c r="O4" t="str">
        <f t="shared" si="0"/>
        <v/>
      </c>
      <c r="P4" t="str">
        <f>IFERROR(INDEX($O$2:$O$137, _xlfn.AGGREGATE(15, 6, (ROW($O$2:$O$137)-ROW($O$2)+1)/($O$2:$O$137&lt;&gt;""), ROWS(P$2:P4))), "")</f>
        <v/>
      </c>
      <c r="Q4" s="20" t="str">
        <f t="shared" si="1"/>
        <v/>
      </c>
      <c r="R4" s="22" t="str">
        <f>IFERROR(RANK(Q4,Q$2:Q$16, 1)+COUNTIF(Q$2:Q4,Q4)-1, "")</f>
        <v/>
      </c>
      <c r="S4" t="str">
        <f>IFERROR(INDEX($P$2:$P$137,MATCH(ROWS(S$2:S4),$R$2:$R$137,0)), "")</f>
        <v/>
      </c>
    </row>
    <row r="5" spans="1:19" ht="18" x14ac:dyDescent="0.25">
      <c r="A5" t="str">
        <f>IF(Table2[[#This Row],[Resource Category (1)]]="Personnel", Table2[[#This Row],[Resource Needed (1)]], "")</f>
        <v/>
      </c>
      <c r="B5" t="str">
        <f>IFERROR(INDEX($A$2:$A$29, SMALL(IF(NOT(ISBLANK($A$2:$A$29)), ROW(Sheet1!$A$1:$A$10),""), ROW(Sheet1!A4))),"")</f>
        <v/>
      </c>
      <c r="C5" s="19" t="str">
        <f>IFERROR(INDEX($A$2:$A$28, _xlfn.AGGREGATE(15, 6, (ROW($A$2:$A$28)-ROW($A$2)+1)/($A$2:$A$28&lt;&gt;""), ROWS(C$2:C5))), "")</f>
        <v/>
      </c>
      <c r="D5" t="str">
        <f>IF(Table2[[#This Row],[Resource Category (2)]]="Personnel", Table2[[#This Row],[Resource Needed (2)]], "")</f>
        <v/>
      </c>
      <c r="E5" s="19" t="str">
        <f>IFERROR(INDEX($D$2:$D$28, _xlfn.AGGREGATE(15, 6, (ROW($D$2:$D$28)-ROW($D$2)+1)/($D$2:$D$28&lt;&gt;""), ROWS(E$2:E5))), "")</f>
        <v/>
      </c>
      <c r="F5" t="str">
        <f>IF(Table2[[#This Row],[Resource Category (3)]]="Personnel", Table2[[#This Row],[Resource Needed (3)]], "")</f>
        <v/>
      </c>
      <c r="G5" s="19" t="str">
        <f>IFERROR(INDEX($F$2:$F$28, _xlfn.AGGREGATE(15, 6, (ROW($F$2:$F$28)-ROW($F$2)+1)/($F$2:$F$28&lt;&gt;""), ROWS(G$2:G5))), "")</f>
        <v/>
      </c>
      <c r="H5" t="str">
        <f>IF(Table2[[#This Row],[Resource Category (4)]]="Personnel", Table2[[#This Row],[Resource Needed (4)]], "")</f>
        <v/>
      </c>
      <c r="I5" s="19" t="str">
        <f>IFERROR(INDEX($H$2:$H$28, _xlfn.AGGREGATE(15, 6, (ROW($H$2:$H$28)-ROW($H$2)+1)/($H$2:$H$28&lt;&gt;""), ROWS(I$2:I5))), "")</f>
        <v/>
      </c>
      <c r="J5" t="str">
        <f>IF(Table2[[#This Row],[Resource Category (5)]]="Personnel", Table2[[#This Row],[Resource Needed (5)]], "")</f>
        <v/>
      </c>
      <c r="K5" s="19" t="str">
        <f>IFERROR(INDEX($J$2:$J$28, _xlfn.AGGREGATE(15, 6, (ROW($J$2:$J$28)-ROW($J$2)+1)/($J$2:$J$28&lt;&gt;""), ROWS(K$2:K5))), "")</f>
        <v/>
      </c>
      <c r="O5" t="str">
        <f t="shared" si="0"/>
        <v/>
      </c>
      <c r="P5" t="str">
        <f>IFERROR(INDEX($O$2:$O$137, _xlfn.AGGREGATE(15, 6, (ROW($O$2:$O$137)-ROW($O$2)+1)/($O$2:$O$137&lt;&gt;""), ROWS(P$2:P5))), "")</f>
        <v/>
      </c>
      <c r="Q5" s="20" t="str">
        <f t="shared" si="1"/>
        <v/>
      </c>
      <c r="R5" s="22" t="str">
        <f>IFERROR(RANK(Q5,Q$2:Q$16, 1)+COUNTIF(Q$2:Q5,Q5)-1, "")</f>
        <v/>
      </c>
      <c r="S5" t="str">
        <f>IFERROR(INDEX($P$2:$P$137,MATCH(ROWS(S$2:S5),$R$2:$R$137,0)), "")</f>
        <v/>
      </c>
    </row>
    <row r="6" spans="1:19" ht="18" x14ac:dyDescent="0.25">
      <c r="A6" t="str">
        <f>IF(Table2[[#This Row],[Resource Category (1)]]="Personnel", Table2[[#This Row],[Resource Needed (1)]], "")</f>
        <v/>
      </c>
      <c r="B6" t="str">
        <f>IFERROR(INDEX($A$2:$A$29, SMALL(IF(NOT(ISBLANK($A$2:$A$29)), ROW(Sheet1!$A$1:$A$10),""), ROW(Sheet1!A5))),"")</f>
        <v/>
      </c>
      <c r="C6" s="19" t="str">
        <f>IFERROR(INDEX($A$2:$A$28, _xlfn.AGGREGATE(15, 6, (ROW($A$2:$A$28)-ROW($A$2)+1)/($A$2:$A$28&lt;&gt;""), ROWS(C$2:C6))), "")</f>
        <v/>
      </c>
      <c r="D6" t="str">
        <f>IF(Table2[[#This Row],[Resource Category (2)]]="Personnel", Table2[[#This Row],[Resource Needed (2)]], "")</f>
        <v/>
      </c>
      <c r="E6" s="19" t="str">
        <f>IFERROR(INDEX($D$2:$D$28, _xlfn.AGGREGATE(15, 6, (ROW($D$2:$D$28)-ROW($D$2)+1)/($D$2:$D$28&lt;&gt;""), ROWS(E$2:E6))), "")</f>
        <v/>
      </c>
      <c r="F6" t="str">
        <f>IF(Table2[[#This Row],[Resource Category (3)]]="Personnel", Table2[[#This Row],[Resource Needed (3)]], "")</f>
        <v/>
      </c>
      <c r="G6" s="19" t="str">
        <f>IFERROR(INDEX($F$2:$F$28, _xlfn.AGGREGATE(15, 6, (ROW($F$2:$F$28)-ROW($F$2)+1)/($F$2:$F$28&lt;&gt;""), ROWS(G$2:G6))), "")</f>
        <v/>
      </c>
      <c r="H6" t="str">
        <f>IF(Table2[[#This Row],[Resource Category (4)]]="Personnel", Table2[[#This Row],[Resource Needed (4)]], "")</f>
        <v/>
      </c>
      <c r="I6" s="19" t="str">
        <f>IFERROR(INDEX($H$2:$H$28, _xlfn.AGGREGATE(15, 6, (ROW($H$2:$H$28)-ROW($H$2)+1)/($H$2:$H$28&lt;&gt;""), ROWS(I$2:I6))), "")</f>
        <v/>
      </c>
      <c r="J6" t="str">
        <f>IF(Table2[[#This Row],[Resource Category (5)]]="Personnel", Table2[[#This Row],[Resource Needed (5)]], "")</f>
        <v/>
      </c>
      <c r="K6" s="19" t="str">
        <f>IFERROR(INDEX($J$2:$J$28, _xlfn.AGGREGATE(15, 6, (ROW($J$2:$J$28)-ROW($J$2)+1)/($J$2:$J$28&lt;&gt;""), ROWS(K$2:K6))), "")</f>
        <v/>
      </c>
      <c r="O6" t="str">
        <f t="shared" si="0"/>
        <v/>
      </c>
      <c r="P6" t="str">
        <f>IFERROR(INDEX($O$2:$O$137, _xlfn.AGGREGATE(15, 6, (ROW($O$2:$O$137)-ROW($O$2)+1)/($O$2:$O$137&lt;&gt;""), ROWS(P$2:P6))), "")</f>
        <v/>
      </c>
      <c r="Q6" s="20" t="str">
        <f t="shared" si="1"/>
        <v/>
      </c>
      <c r="R6" s="22" t="str">
        <f>IFERROR(RANK(Q6,Q$2:Q$16, 1)+COUNTIF(Q$2:Q6,Q6)-1, "")</f>
        <v/>
      </c>
      <c r="S6" t="str">
        <f>IFERROR(INDEX($P$2:$P$137,MATCH(ROWS(S$2:S6),$R$2:$R$137,0)), "")</f>
        <v/>
      </c>
    </row>
    <row r="7" spans="1:19" ht="18" x14ac:dyDescent="0.25">
      <c r="A7" t="str">
        <f>IF(Table2[[#This Row],[Resource Category (1)]]="Personnel", Table2[[#This Row],[Resource Needed (1)]], "")</f>
        <v/>
      </c>
      <c r="B7" t="str">
        <f>IFERROR(INDEX($A$2:$A$29, SMALL(IF(NOT(ISBLANK($A$2:$A$29)), ROW(Sheet1!$A$1:$A$10),""), ROW(Sheet1!A6))),"")</f>
        <v/>
      </c>
      <c r="C7" s="19" t="str">
        <f>IFERROR(INDEX($A$2:$A$28, _xlfn.AGGREGATE(15, 6, (ROW($A$2:$A$28)-ROW($A$2)+1)/($A$2:$A$28&lt;&gt;""), ROWS(C$2:C7))), "")</f>
        <v/>
      </c>
      <c r="D7" t="str">
        <f>IF(Table2[[#This Row],[Resource Category (2)]]="Personnel", Table2[[#This Row],[Resource Needed (2)]], "")</f>
        <v/>
      </c>
      <c r="E7" s="19" t="str">
        <f>IFERROR(INDEX($D$2:$D$28, _xlfn.AGGREGATE(15, 6, (ROW($D$2:$D$28)-ROW($D$2)+1)/($D$2:$D$28&lt;&gt;""), ROWS(E$2:E7))), "")</f>
        <v/>
      </c>
      <c r="F7" t="str">
        <f>IF(Table2[[#This Row],[Resource Category (3)]]="Personnel", Table2[[#This Row],[Resource Needed (3)]], "")</f>
        <v/>
      </c>
      <c r="G7" s="19" t="str">
        <f>IFERROR(INDEX($F$2:$F$28, _xlfn.AGGREGATE(15, 6, (ROW($F$2:$F$28)-ROW($F$2)+1)/($F$2:$F$28&lt;&gt;""), ROWS(G$2:G7))), "")</f>
        <v/>
      </c>
      <c r="H7" t="str">
        <f>IF(Table2[[#This Row],[Resource Category (4)]]="Personnel", Table2[[#This Row],[Resource Needed (4)]], "")</f>
        <v/>
      </c>
      <c r="I7" s="19" t="str">
        <f>IFERROR(INDEX($H$2:$H$28, _xlfn.AGGREGATE(15, 6, (ROW($H$2:$H$28)-ROW($H$2)+1)/($H$2:$H$28&lt;&gt;""), ROWS(I$2:I7))), "")</f>
        <v/>
      </c>
      <c r="J7" t="str">
        <f>IF(Table2[[#This Row],[Resource Category (5)]]="Personnel", Table2[[#This Row],[Resource Needed (5)]], "")</f>
        <v/>
      </c>
      <c r="K7" s="19" t="str">
        <f>IFERROR(INDEX($J$2:$J$28, _xlfn.AGGREGATE(15, 6, (ROW($J$2:$J$28)-ROW($J$2)+1)/($J$2:$J$28&lt;&gt;""), ROWS(K$2:K7))), "")</f>
        <v/>
      </c>
      <c r="O7" t="str">
        <f t="shared" si="0"/>
        <v/>
      </c>
      <c r="P7" t="str">
        <f>IFERROR(INDEX($O$2:$O$137, _xlfn.AGGREGATE(15, 6, (ROW($O$2:$O$137)-ROW($O$2)+1)/($O$2:$O$137&lt;&gt;""), ROWS(P$2:P7))), "")</f>
        <v/>
      </c>
      <c r="Q7" s="20" t="str">
        <f t="shared" si="1"/>
        <v/>
      </c>
      <c r="R7" s="22" t="str">
        <f>IFERROR(RANK(Q7,Q$2:Q$16, 1)+COUNTIF(Q$2:Q7,Q7)-1, "")</f>
        <v/>
      </c>
      <c r="S7" t="str">
        <f>IFERROR(INDEX($P$2:$P$137,MATCH(ROWS(S$2:S7),$R$2:$R$137,0)), "")</f>
        <v/>
      </c>
    </row>
    <row r="8" spans="1:19" ht="18" x14ac:dyDescent="0.25">
      <c r="A8" t="str">
        <f>IF(Table2[[#This Row],[Resource Category (1)]]="Personnel", Table2[[#This Row],[Resource Needed (1)]], "")</f>
        <v/>
      </c>
      <c r="B8" t="str">
        <f>IFERROR(INDEX($A$2:$A$29, SMALL(IF(NOT(ISBLANK($A$2:$A$29)), ROW(Sheet1!$A$1:$A$10),""), ROW(Sheet1!A7))),"")</f>
        <v/>
      </c>
      <c r="C8" s="19" t="str">
        <f>IFERROR(INDEX($A$2:$A$28, _xlfn.AGGREGATE(15, 6, (ROW($A$2:$A$28)-ROW($A$2)+1)/($A$2:$A$28&lt;&gt;""), ROWS(C$2:C8))), "")</f>
        <v/>
      </c>
      <c r="D8" t="str">
        <f>IF(Table2[[#This Row],[Resource Category (2)]]="Personnel", Table2[[#This Row],[Resource Needed (2)]], "")</f>
        <v/>
      </c>
      <c r="E8" s="19" t="str">
        <f>IFERROR(INDEX($D$2:$D$28, _xlfn.AGGREGATE(15, 6, (ROW($D$2:$D$28)-ROW($D$2)+1)/($D$2:$D$28&lt;&gt;""), ROWS(E$2:E8))), "")</f>
        <v/>
      </c>
      <c r="F8" t="str">
        <f>IF(Table2[[#This Row],[Resource Category (3)]]="Personnel", Table2[[#This Row],[Resource Needed (3)]], "")</f>
        <v/>
      </c>
      <c r="G8" s="19" t="str">
        <f>IFERROR(INDEX($F$2:$F$28, _xlfn.AGGREGATE(15, 6, (ROW($F$2:$F$28)-ROW($F$2)+1)/($F$2:$F$28&lt;&gt;""), ROWS(G$2:G8))), "")</f>
        <v/>
      </c>
      <c r="H8" t="str">
        <f>IF(Table2[[#This Row],[Resource Category (4)]]="Personnel", Table2[[#This Row],[Resource Needed (4)]], "")</f>
        <v/>
      </c>
      <c r="I8" s="19" t="str">
        <f>IFERROR(INDEX($H$2:$H$28, _xlfn.AGGREGATE(15, 6, (ROW($H$2:$H$28)-ROW($H$2)+1)/($H$2:$H$28&lt;&gt;""), ROWS(I$2:I8))), "")</f>
        <v/>
      </c>
      <c r="J8" t="str">
        <f>IF(Table2[[#This Row],[Resource Category (5)]]="Personnel", Table2[[#This Row],[Resource Needed (5)]], "")</f>
        <v/>
      </c>
      <c r="K8" s="19" t="str">
        <f>IFERROR(INDEX($J$2:$J$28, _xlfn.AGGREGATE(15, 6, (ROW($J$2:$J$28)-ROW($J$2)+1)/($J$2:$J$28&lt;&gt;""), ROWS(K$2:K8))), "")</f>
        <v/>
      </c>
      <c r="O8" t="str">
        <f t="shared" si="0"/>
        <v/>
      </c>
      <c r="P8" t="str">
        <f>IFERROR(INDEX($O$2:$O$137, _xlfn.AGGREGATE(15, 6, (ROW($O$2:$O$137)-ROW($O$2)+1)/($O$2:$O$137&lt;&gt;""), ROWS(P$2:P8))), "")</f>
        <v/>
      </c>
      <c r="Q8" s="20" t="str">
        <f t="shared" si="1"/>
        <v/>
      </c>
      <c r="R8" s="22" t="str">
        <f>IFERROR(RANK(Q8,Q$2:Q$16, 1)+COUNTIF(Q$2:Q8,Q8)-1, "")</f>
        <v/>
      </c>
      <c r="S8" t="str">
        <f>IFERROR(INDEX($P$2:$P$137,MATCH(ROWS(S$2:S8),$R$2:$R$137,0)), "")</f>
        <v/>
      </c>
    </row>
    <row r="9" spans="1:19" ht="18" x14ac:dyDescent="0.25">
      <c r="A9" t="str">
        <f>IF(Table2[[#This Row],[Resource Category (1)]]="Personnel", Table2[[#This Row],[Resource Needed (1)]], "")</f>
        <v/>
      </c>
      <c r="B9" t="str">
        <f>IFERROR(INDEX($A$2:$A$29, SMALL(IF(NOT(ISBLANK($A$2:$A$29)), ROW(Sheet1!$A$1:$A$10),""), ROW(Sheet1!A8))),"")</f>
        <v/>
      </c>
      <c r="C9" s="19" t="str">
        <f>IFERROR(INDEX($A$2:$A$28, _xlfn.AGGREGATE(15, 6, (ROW($A$2:$A$28)-ROW($A$2)+1)/($A$2:$A$28&lt;&gt;""), ROWS(C$2:C9))), "")</f>
        <v/>
      </c>
      <c r="D9" t="str">
        <f>IF(Table2[[#This Row],[Resource Category (2)]]="Personnel", Table2[[#This Row],[Resource Needed (2)]], "")</f>
        <v/>
      </c>
      <c r="E9" s="19" t="str">
        <f>IFERROR(INDEX($D$2:$D$28, _xlfn.AGGREGATE(15, 6, (ROW($D$2:$D$28)-ROW($D$2)+1)/($D$2:$D$28&lt;&gt;""), ROWS(E$2:E9))), "")</f>
        <v/>
      </c>
      <c r="F9" t="str">
        <f>IF(Table2[[#This Row],[Resource Category (3)]]="Personnel", Table2[[#This Row],[Resource Needed (3)]], "")</f>
        <v/>
      </c>
      <c r="G9" s="19" t="str">
        <f>IFERROR(INDEX($F$2:$F$28, _xlfn.AGGREGATE(15, 6, (ROW($F$2:$F$28)-ROW($F$2)+1)/($F$2:$F$28&lt;&gt;""), ROWS(G$2:G9))), "")</f>
        <v/>
      </c>
      <c r="H9" t="str">
        <f>IF(Table2[[#This Row],[Resource Category (4)]]="Personnel", Table2[[#This Row],[Resource Needed (4)]], "")</f>
        <v/>
      </c>
      <c r="I9" s="19" t="str">
        <f>IFERROR(INDEX($H$2:$H$28, _xlfn.AGGREGATE(15, 6, (ROW($H$2:$H$28)-ROW($H$2)+1)/($H$2:$H$28&lt;&gt;""), ROWS(I$2:I9))), "")</f>
        <v/>
      </c>
      <c r="J9" t="str">
        <f>IF(Table2[[#This Row],[Resource Category (5)]]="Personnel", Table2[[#This Row],[Resource Needed (5)]], "")</f>
        <v/>
      </c>
      <c r="K9" s="19" t="str">
        <f>IFERROR(INDEX($J$2:$J$28, _xlfn.AGGREGATE(15, 6, (ROW($J$2:$J$28)-ROW($J$2)+1)/($J$2:$J$28&lt;&gt;""), ROWS(K$2:K9))), "")</f>
        <v/>
      </c>
      <c r="O9" t="str">
        <f t="shared" si="0"/>
        <v/>
      </c>
      <c r="P9" t="str">
        <f>IFERROR(INDEX($O$2:$O$137, _xlfn.AGGREGATE(15, 6, (ROW($O$2:$O$137)-ROW($O$2)+1)/($O$2:$O$137&lt;&gt;""), ROWS(P$2:P9))), "")</f>
        <v/>
      </c>
      <c r="Q9" s="20" t="str">
        <f t="shared" si="1"/>
        <v/>
      </c>
      <c r="R9" s="22" t="str">
        <f>IFERROR(RANK(Q9,Q$2:Q$16, 1)+COUNTIF(Q$2:Q9,Q9)-1, "")</f>
        <v/>
      </c>
      <c r="S9" t="str">
        <f>IFERROR(INDEX($P$2:$P$137,MATCH(ROWS(S$2:S9),$R$2:$R$137,0)), "")</f>
        <v/>
      </c>
    </row>
    <row r="10" spans="1:19" ht="18" x14ac:dyDescent="0.25">
      <c r="A10" t="str">
        <f>IF(Table2[[#This Row],[Resource Category (1)]]="Personnel", Table2[[#This Row],[Resource Needed (1)]], "")</f>
        <v/>
      </c>
      <c r="B10" t="str">
        <f>IFERROR(INDEX($A$2:$A$29, SMALL(IF(NOT(ISBLANK($A$2:$A$29)), ROW(Sheet1!$A$1:$A$10),""), ROW(Sheet1!A9))),"")</f>
        <v/>
      </c>
      <c r="C10" s="19" t="str">
        <f>IFERROR(INDEX($A$2:$A$28, _xlfn.AGGREGATE(15, 6, (ROW($A$2:$A$28)-ROW($A$2)+1)/($A$2:$A$28&lt;&gt;""), ROWS(C$2:C10))), "")</f>
        <v/>
      </c>
      <c r="D10" t="str">
        <f>IF(Table2[[#This Row],[Resource Category (2)]]="Personnel", Table2[[#This Row],[Resource Needed (2)]], "")</f>
        <v/>
      </c>
      <c r="E10" s="19" t="str">
        <f>IFERROR(INDEX($D$2:$D$28, _xlfn.AGGREGATE(15, 6, (ROW($D$2:$D$28)-ROW($D$2)+1)/($D$2:$D$28&lt;&gt;""), ROWS(E$2:E10))), "")</f>
        <v/>
      </c>
      <c r="F10" t="str">
        <f>IF(Table2[[#This Row],[Resource Category (3)]]="Personnel", Table2[[#This Row],[Resource Needed (3)]], "")</f>
        <v/>
      </c>
      <c r="G10" s="19" t="str">
        <f>IFERROR(INDEX($F$2:$F$28, _xlfn.AGGREGATE(15, 6, (ROW($F$2:$F$28)-ROW($F$2)+1)/($F$2:$F$28&lt;&gt;""), ROWS(G$2:G10))), "")</f>
        <v/>
      </c>
      <c r="H10" t="str">
        <f>IF(Table2[[#This Row],[Resource Category (4)]]="Personnel", Table2[[#This Row],[Resource Needed (4)]], "")</f>
        <v/>
      </c>
      <c r="I10" s="19" t="str">
        <f>IFERROR(INDEX($H$2:$H$28, _xlfn.AGGREGATE(15, 6, (ROW($H$2:$H$28)-ROW($H$2)+1)/($H$2:$H$28&lt;&gt;""), ROWS(I$2:I10))), "")</f>
        <v/>
      </c>
      <c r="J10" t="str">
        <f>IF(Table2[[#This Row],[Resource Category (5)]]="Personnel", Table2[[#This Row],[Resource Needed (5)]], "")</f>
        <v/>
      </c>
      <c r="K10" s="19" t="str">
        <f>IFERROR(INDEX($J$2:$J$28, _xlfn.AGGREGATE(15, 6, (ROW($J$2:$J$28)-ROW($J$2)+1)/($J$2:$J$28&lt;&gt;""), ROWS(K$2:K10))), "")</f>
        <v/>
      </c>
      <c r="O10" t="str">
        <f t="shared" si="0"/>
        <v/>
      </c>
      <c r="P10" t="str">
        <f>IFERROR(INDEX($O$2:$O$137, _xlfn.AGGREGATE(15, 6, (ROW($O$2:$O$137)-ROW($O$2)+1)/($O$2:$O$137&lt;&gt;""), ROWS(P$2:P10))), "")</f>
        <v/>
      </c>
      <c r="Q10" s="20" t="str">
        <f t="shared" si="1"/>
        <v/>
      </c>
      <c r="R10" s="22" t="str">
        <f>IFERROR(RANK(Q10,Q$2:Q$16, 1)+COUNTIF(Q$2:Q10,Q10)-1, "")</f>
        <v/>
      </c>
      <c r="S10" t="str">
        <f>IFERROR(INDEX($P$2:$P$137,MATCH(ROWS(S$2:S10),$R$2:$R$137,0)), "")</f>
        <v/>
      </c>
    </row>
    <row r="11" spans="1:19" ht="18" x14ac:dyDescent="0.25">
      <c r="A11" t="str">
        <f>IF(Table2[[#This Row],[Resource Category (1)]]="Personnel", Table2[[#This Row],[Resource Needed (1)]], "")</f>
        <v/>
      </c>
      <c r="B11" t="str">
        <f>IFERROR(INDEX($A$2:$A$29, SMALL(IF(NOT(ISBLANK($A$2:$A$29)), ROW(Sheet1!$A$1:$A$10),""), ROW(Sheet1!A10))),"")</f>
        <v/>
      </c>
      <c r="C11" s="19" t="str">
        <f>IFERROR(INDEX($A$2:$A$28, _xlfn.AGGREGATE(15, 6, (ROW($A$2:$A$28)-ROW($A$2)+1)/($A$2:$A$28&lt;&gt;""), ROWS(C$2:C11))), "")</f>
        <v/>
      </c>
      <c r="D11" t="str">
        <f>IF(Table2[[#This Row],[Resource Category (2)]]="Personnel", Table2[[#This Row],[Resource Needed (2)]], "")</f>
        <v/>
      </c>
      <c r="E11" s="19" t="str">
        <f>IFERROR(INDEX($D$2:$D$28, _xlfn.AGGREGATE(15, 6, (ROW($D$2:$D$28)-ROW($D$2)+1)/($D$2:$D$28&lt;&gt;""), ROWS(E$2:E11))), "")</f>
        <v/>
      </c>
      <c r="F11" t="str">
        <f>IF(Table2[[#This Row],[Resource Category (3)]]="Personnel", Table2[[#This Row],[Resource Needed (3)]], "")</f>
        <v/>
      </c>
      <c r="G11" s="19" t="str">
        <f>IFERROR(INDEX($F$2:$F$28, _xlfn.AGGREGATE(15, 6, (ROW($F$2:$F$28)-ROW($F$2)+1)/($F$2:$F$28&lt;&gt;""), ROWS(G$2:G11))), "")</f>
        <v/>
      </c>
      <c r="H11" t="str">
        <f>IF(Table2[[#This Row],[Resource Category (4)]]="Personnel", Table2[[#This Row],[Resource Needed (4)]], "")</f>
        <v/>
      </c>
      <c r="I11" s="19" t="str">
        <f>IFERROR(INDEX($H$2:$H$28, _xlfn.AGGREGATE(15, 6, (ROW($H$2:$H$28)-ROW($H$2)+1)/($H$2:$H$28&lt;&gt;""), ROWS(I$2:I11))), "")</f>
        <v/>
      </c>
      <c r="J11" t="str">
        <f>IF(Table2[[#This Row],[Resource Category (5)]]="Personnel", Table2[[#This Row],[Resource Needed (5)]], "")</f>
        <v/>
      </c>
      <c r="K11" s="19" t="str">
        <f>IFERROR(INDEX($J$2:$J$28, _xlfn.AGGREGATE(15, 6, (ROW($J$2:$J$28)-ROW($J$2)+1)/($J$2:$J$28&lt;&gt;""), ROWS(K$2:K11))), "")</f>
        <v/>
      </c>
      <c r="O11" t="str">
        <f t="shared" si="0"/>
        <v/>
      </c>
      <c r="P11" t="str">
        <f>IFERROR(INDEX($O$2:$O$137, _xlfn.AGGREGATE(15, 6, (ROW($O$2:$O$137)-ROW($O$2)+1)/($O$2:$O$137&lt;&gt;""), ROWS(P$2:P11))), "")</f>
        <v/>
      </c>
      <c r="Q11" s="20" t="str">
        <f t="shared" si="1"/>
        <v/>
      </c>
      <c r="R11" s="22" t="str">
        <f>IFERROR(RANK(Q11,Q$2:Q$16, 1)+COUNTIF(Q$2:Q11,Q11)-1, "")</f>
        <v/>
      </c>
      <c r="S11" t="str">
        <f>IFERROR(INDEX($P$2:$P$137,MATCH(ROWS(S$2:S11),$R$2:$R$137,0)), "")</f>
        <v/>
      </c>
    </row>
    <row r="12" spans="1:19" ht="18" x14ac:dyDescent="0.25">
      <c r="A12" t="str">
        <f>IF(Table2[[#This Row],[Resource Category (1)]]="Personnel", Table2[[#This Row],[Resource Needed (1)]], "")</f>
        <v/>
      </c>
      <c r="B12" t="str">
        <f>IFERROR(INDEX($A$2:$A$29, SMALL(IF(NOT(ISBLANK($A$2:$A$29)), ROW(Sheet1!$A$1:$A$10),""), ROW(Sheet1!A11))),"")</f>
        <v/>
      </c>
      <c r="C12" s="19" t="str">
        <f>IFERROR(INDEX($A$2:$A$28, _xlfn.AGGREGATE(15, 6, (ROW($A$2:$A$28)-ROW($A$2)+1)/($A$2:$A$28&lt;&gt;""), ROWS(C$2:C12))), "")</f>
        <v/>
      </c>
      <c r="D12" t="str">
        <f>IF(Table2[[#This Row],[Resource Category (2)]]="Personnel", Table2[[#This Row],[Resource Needed (2)]], "")</f>
        <v/>
      </c>
      <c r="E12" s="19" t="str">
        <f>IFERROR(INDEX($D$2:$D$28, _xlfn.AGGREGATE(15, 6, (ROW($D$2:$D$28)-ROW($D$2)+1)/($D$2:$D$28&lt;&gt;""), ROWS(E$2:E12))), "")</f>
        <v/>
      </c>
      <c r="F12" t="str">
        <f>IF(Table2[[#This Row],[Resource Category (3)]]="Personnel", Table2[[#This Row],[Resource Needed (3)]], "")</f>
        <v/>
      </c>
      <c r="G12" s="19" t="str">
        <f>IFERROR(INDEX($F$2:$F$28, _xlfn.AGGREGATE(15, 6, (ROW($F$2:$F$28)-ROW($F$2)+1)/($F$2:$F$28&lt;&gt;""), ROWS(G$2:G12))), "")</f>
        <v/>
      </c>
      <c r="H12" t="str">
        <f>IF(Table2[[#This Row],[Resource Category (4)]]="Personnel", Table2[[#This Row],[Resource Needed (4)]], "")</f>
        <v/>
      </c>
      <c r="I12" s="19" t="str">
        <f>IFERROR(INDEX($H$2:$H$28, _xlfn.AGGREGATE(15, 6, (ROW($H$2:$H$28)-ROW($H$2)+1)/($H$2:$H$28&lt;&gt;""), ROWS(I$2:I12))), "")</f>
        <v/>
      </c>
      <c r="J12" t="str">
        <f>IF(Table2[[#This Row],[Resource Category (5)]]="Personnel", Table2[[#This Row],[Resource Needed (5)]], "")</f>
        <v/>
      </c>
      <c r="K12" s="19" t="str">
        <f>IFERROR(INDEX($J$2:$J$28, _xlfn.AGGREGATE(15, 6, (ROW($J$2:$J$28)-ROW($J$2)+1)/($J$2:$J$28&lt;&gt;""), ROWS(K$2:K12))), "")</f>
        <v/>
      </c>
      <c r="O12" t="str">
        <f t="shared" si="0"/>
        <v/>
      </c>
      <c r="P12" t="str">
        <f>IFERROR(INDEX($O$2:$O$137, _xlfn.AGGREGATE(15, 6, (ROW($O$2:$O$137)-ROW($O$2)+1)/($O$2:$O$137&lt;&gt;""), ROWS(P$2:P12))), "")</f>
        <v/>
      </c>
      <c r="Q12" s="20" t="str">
        <f t="shared" si="1"/>
        <v/>
      </c>
      <c r="R12" s="22" t="str">
        <f>IFERROR(RANK(Q12,Q$2:Q$16, 1)+COUNTIF(Q$2:Q12,Q12)-1, "")</f>
        <v/>
      </c>
      <c r="S12" t="str">
        <f>IFERROR(INDEX($P$2:$P$137,MATCH(ROWS(S$2:S12),$R$2:$R$137,0)), "")</f>
        <v/>
      </c>
    </row>
    <row r="13" spans="1:19" ht="18" x14ac:dyDescent="0.25">
      <c r="A13" t="str">
        <f>IF(Table2[[#This Row],[Resource Category (1)]]="Personnel", Table2[[#This Row],[Resource Needed (1)]], "")</f>
        <v/>
      </c>
      <c r="B13" t="str">
        <f>IFERROR(INDEX($A$2:$A$29, SMALL(IF(NOT(ISBLANK($A$2:$A$29)), ROW(Sheet1!$A$1:$A$10),""), ROW(Sheet1!A12))),"")</f>
        <v/>
      </c>
      <c r="C13" s="19" t="str">
        <f>IFERROR(INDEX($A$2:$A$28, _xlfn.AGGREGATE(15, 6, (ROW($A$2:$A$28)-ROW($A$2)+1)/($A$2:$A$28&lt;&gt;""), ROWS(C$2:C13))), "")</f>
        <v/>
      </c>
      <c r="D13" t="str">
        <f>IF(Table2[[#This Row],[Resource Category (2)]]="Personnel", Table2[[#This Row],[Resource Needed (2)]], "")</f>
        <v/>
      </c>
      <c r="E13" s="19" t="str">
        <f>IFERROR(INDEX($D$2:$D$28, _xlfn.AGGREGATE(15, 6, (ROW($D$2:$D$28)-ROW($D$2)+1)/($D$2:$D$28&lt;&gt;""), ROWS(E$2:E13))), "")</f>
        <v/>
      </c>
      <c r="F13" t="str">
        <f>IF(Table2[[#This Row],[Resource Category (3)]]="Personnel", Table2[[#This Row],[Resource Needed (3)]], "")</f>
        <v/>
      </c>
      <c r="G13" s="19" t="str">
        <f>IFERROR(INDEX($F$2:$F$28, _xlfn.AGGREGATE(15, 6, (ROW($F$2:$F$28)-ROW($F$2)+1)/($F$2:$F$28&lt;&gt;""), ROWS(G$2:G13))), "")</f>
        <v/>
      </c>
      <c r="H13" t="str">
        <f>IF(Table2[[#This Row],[Resource Category (4)]]="Personnel", Table2[[#This Row],[Resource Needed (4)]], "")</f>
        <v/>
      </c>
      <c r="I13" s="19" t="str">
        <f>IFERROR(INDEX($H$2:$H$28, _xlfn.AGGREGATE(15, 6, (ROW($H$2:$H$28)-ROW($H$2)+1)/($H$2:$H$28&lt;&gt;""), ROWS(I$2:I13))), "")</f>
        <v/>
      </c>
      <c r="J13" t="str">
        <f>IF(Table2[[#This Row],[Resource Category (5)]]="Personnel", Table2[[#This Row],[Resource Needed (5)]], "")</f>
        <v/>
      </c>
      <c r="K13" s="19" t="str">
        <f>IFERROR(INDEX($J$2:$J$28, _xlfn.AGGREGATE(15, 6, (ROW($J$2:$J$28)-ROW($J$2)+1)/($J$2:$J$28&lt;&gt;""), ROWS(K$2:K13))), "")</f>
        <v/>
      </c>
      <c r="O13" t="str">
        <f t="shared" si="0"/>
        <v/>
      </c>
      <c r="P13" t="str">
        <f>IFERROR(INDEX($O$2:$O$137, _xlfn.AGGREGATE(15, 6, (ROW($O$2:$O$137)-ROW($O$2)+1)/($O$2:$O$137&lt;&gt;""), ROWS(P$2:P13))), "")</f>
        <v/>
      </c>
      <c r="Q13" s="20" t="str">
        <f t="shared" si="1"/>
        <v/>
      </c>
      <c r="R13" s="22" t="str">
        <f>IFERROR(RANK(Q13,Q$2:Q$16, 1)+COUNTIF(Q$2:Q13,Q13)-1, "")</f>
        <v/>
      </c>
      <c r="S13" t="str">
        <f>IFERROR(INDEX($P$2:$P$137,MATCH(ROWS(S$2:S13),$R$2:$R$137,0)), "")</f>
        <v/>
      </c>
    </row>
    <row r="14" spans="1:19" ht="18" x14ac:dyDescent="0.25">
      <c r="A14" t="str">
        <f>IF(Table2[[#This Row],[Resource Category (1)]]="Personnel", Table2[[#This Row],[Resource Needed (1)]], "")</f>
        <v/>
      </c>
      <c r="B14" t="str">
        <f>IFERROR(INDEX($A$2:$A$29, SMALL(IF(NOT(ISBLANK($A$2:$A$29)), ROW(Sheet1!$A$1:$A$10),""), ROW(Sheet1!A13))),"")</f>
        <v/>
      </c>
      <c r="C14" s="19" t="str">
        <f>IFERROR(INDEX($A$2:$A$28, _xlfn.AGGREGATE(15, 6, (ROW($A$2:$A$28)-ROW($A$2)+1)/($A$2:$A$28&lt;&gt;""), ROWS(C$2:C14))), "")</f>
        <v/>
      </c>
      <c r="D14" t="str">
        <f>IF(Table2[[#This Row],[Resource Category (2)]]="Personnel", Table2[[#This Row],[Resource Needed (2)]], "")</f>
        <v/>
      </c>
      <c r="E14" s="19" t="str">
        <f>IFERROR(INDEX($D$2:$D$28, _xlfn.AGGREGATE(15, 6, (ROW($D$2:$D$28)-ROW($D$2)+1)/($D$2:$D$28&lt;&gt;""), ROWS(E$2:E14))), "")</f>
        <v/>
      </c>
      <c r="F14" t="str">
        <f>IF(Table2[[#This Row],[Resource Category (3)]]="Personnel", Table2[[#This Row],[Resource Needed (3)]], "")</f>
        <v/>
      </c>
      <c r="G14" s="19" t="str">
        <f>IFERROR(INDEX($F$2:$F$28, _xlfn.AGGREGATE(15, 6, (ROW($F$2:$F$28)-ROW($F$2)+1)/($F$2:$F$28&lt;&gt;""), ROWS(G$2:G14))), "")</f>
        <v/>
      </c>
      <c r="H14" t="str">
        <f>IF(Table2[[#This Row],[Resource Category (4)]]="Personnel", Table2[[#This Row],[Resource Needed (4)]], "")</f>
        <v/>
      </c>
      <c r="I14" s="19" t="str">
        <f>IFERROR(INDEX($H$2:$H$28, _xlfn.AGGREGATE(15, 6, (ROW($H$2:$H$28)-ROW($H$2)+1)/($H$2:$H$28&lt;&gt;""), ROWS(I$2:I14))), "")</f>
        <v/>
      </c>
      <c r="J14" t="str">
        <f>IF(Table2[[#This Row],[Resource Category (5)]]="Personnel", Table2[[#This Row],[Resource Needed (5)]], "")</f>
        <v/>
      </c>
      <c r="K14" s="19" t="str">
        <f>IFERROR(INDEX($J$2:$J$28, _xlfn.AGGREGATE(15, 6, (ROW($J$2:$J$28)-ROW($J$2)+1)/($J$2:$J$28&lt;&gt;""), ROWS(K$2:K14))), "")</f>
        <v/>
      </c>
      <c r="O14" t="str">
        <f t="shared" si="0"/>
        <v/>
      </c>
      <c r="P14" t="str">
        <f>IFERROR(INDEX($O$2:$O$137, _xlfn.AGGREGATE(15, 6, (ROW($O$2:$O$137)-ROW($O$2)+1)/($O$2:$O$137&lt;&gt;""), ROWS(P$2:P14))), "")</f>
        <v/>
      </c>
      <c r="Q14" s="20" t="str">
        <f t="shared" si="1"/>
        <v/>
      </c>
      <c r="R14" s="22" t="str">
        <f>IFERROR(RANK(Q14,Q$2:Q$16, 1)+COUNTIF(Q$2:Q14,Q14)-1, "")</f>
        <v/>
      </c>
      <c r="S14" t="str">
        <f>IFERROR(INDEX($P$2:$P$137,MATCH(ROWS(S$2:S14),$R$2:$R$137,0)), "")</f>
        <v/>
      </c>
    </row>
    <row r="15" spans="1:19" ht="18" x14ac:dyDescent="0.25">
      <c r="A15" t="str">
        <f>IF(Table2[[#This Row],[Resource Category (1)]]="Personnel", Table2[[#This Row],[Resource Needed (1)]], "")</f>
        <v/>
      </c>
      <c r="B15" t="str">
        <f>IFERROR(INDEX($A$2:$A$29, SMALL(IF(NOT(ISBLANK($A$2:$A$29)), ROW(Sheet1!$A$1:$A$10),""), ROW(Sheet1!A14))),"")</f>
        <v/>
      </c>
      <c r="C15" s="19" t="str">
        <f>IFERROR(INDEX($A$2:$A$28, _xlfn.AGGREGATE(15, 6, (ROW($A$2:$A$28)-ROW($A$2)+1)/($A$2:$A$28&lt;&gt;""), ROWS(C$2:C15))), "")</f>
        <v/>
      </c>
      <c r="D15" t="str">
        <f>IF(Table2[[#This Row],[Resource Category (2)]]="Personnel", Table2[[#This Row],[Resource Needed (2)]], "")</f>
        <v/>
      </c>
      <c r="E15" s="19" t="str">
        <f>IFERROR(INDEX($D$2:$D$28, _xlfn.AGGREGATE(15, 6, (ROW($D$2:$D$28)-ROW($D$2)+1)/($D$2:$D$28&lt;&gt;""), ROWS(E$2:E15))), "")</f>
        <v/>
      </c>
      <c r="F15" t="str">
        <f>IF(Table2[[#This Row],[Resource Category (3)]]="Personnel", Table2[[#This Row],[Resource Needed (3)]], "")</f>
        <v/>
      </c>
      <c r="G15" s="19" t="str">
        <f>IFERROR(INDEX($F$2:$F$28, _xlfn.AGGREGATE(15, 6, (ROW($F$2:$F$28)-ROW($F$2)+1)/($F$2:$F$28&lt;&gt;""), ROWS(G$2:G15))), "")</f>
        <v/>
      </c>
      <c r="H15" t="str">
        <f>IF(Table2[[#This Row],[Resource Category (4)]]="Personnel", Table2[[#This Row],[Resource Needed (4)]], "")</f>
        <v/>
      </c>
      <c r="I15" s="19" t="str">
        <f>IFERROR(INDEX($H$2:$H$28, _xlfn.AGGREGATE(15, 6, (ROW($H$2:$H$28)-ROW($H$2)+1)/($H$2:$H$28&lt;&gt;""), ROWS(I$2:I15))), "")</f>
        <v/>
      </c>
      <c r="J15" t="str">
        <f>IF(Table2[[#This Row],[Resource Category (5)]]="Personnel", Table2[[#This Row],[Resource Needed (5)]], "")</f>
        <v/>
      </c>
      <c r="K15" s="19" t="str">
        <f>IFERROR(INDEX($J$2:$J$28, _xlfn.AGGREGATE(15, 6, (ROW($J$2:$J$28)-ROW($J$2)+1)/($J$2:$J$28&lt;&gt;""), ROWS(K$2:K15))), "")</f>
        <v/>
      </c>
      <c r="O15" t="str">
        <f t="shared" si="0"/>
        <v/>
      </c>
      <c r="P15" t="str">
        <f>IFERROR(INDEX($O$2:$O$137, _xlfn.AGGREGATE(15, 6, (ROW($O$2:$O$137)-ROW($O$2)+1)/($O$2:$O$137&lt;&gt;""), ROWS(P$2:P15))), "")</f>
        <v/>
      </c>
      <c r="Q15" s="20" t="str">
        <f t="shared" si="1"/>
        <v/>
      </c>
      <c r="R15" s="22" t="str">
        <f>IFERROR(RANK(Q15,Q$2:Q$16, 1)+COUNTIF(Q$2:Q15,Q15)-1, "")</f>
        <v/>
      </c>
      <c r="S15" t="str">
        <f>IFERROR(INDEX($P$2:$P$137,MATCH(ROWS(S$2:S15),$R$2:$R$137,0)), "")</f>
        <v/>
      </c>
    </row>
    <row r="16" spans="1:19" ht="18.75" x14ac:dyDescent="0.3">
      <c r="A16" t="str">
        <f>IF(Table2[[#This Row],[Resource Category (1)]]="Personnel", Table2[[#This Row],[Resource Needed (1)]], "")</f>
        <v/>
      </c>
      <c r="B16" t="str">
        <f>IFERROR(INDEX($A$2:$A$29, SMALL(IF(NOT(ISBLANK($A$2:$A$29)), ROW(Sheet1!$A$1:$A$10),""), ROW(Sheet1!A15))),"")</f>
        <v/>
      </c>
      <c r="C16" s="21" t="str">
        <f t="shared" ref="C16:C28" si="2">IFERROR(INDEX($A$2:$A$100,SMALL(IF($A$2:$A$100&lt;&gt;"",ROW($A$2:$A$100)),ROW(15:15))),"")</f>
        <v/>
      </c>
      <c r="D16" t="str">
        <f>IF(Table2[[#This Row],[Resource Category (2)]]="Personnel", Table2[[#This Row],[Resource Needed (2)]], "")</f>
        <v/>
      </c>
      <c r="E16" s="19" t="str">
        <f>IFERROR(INDEX($D$2:$D$28, _xlfn.AGGREGATE(15, 6, (ROW($D$2:$D$28)-ROW($D$2)+1)/($D$2:$D$28&lt;&gt;""), ROWS(E$2:E16))), "")</f>
        <v/>
      </c>
      <c r="F16" t="str">
        <f>IF(Table2[[#This Row],[Resource Category (3)]]="Personnel", Table2[[#This Row],[Resource Needed (3)]], "")</f>
        <v/>
      </c>
      <c r="G16" s="19" t="str">
        <f>IFERROR(INDEX($F$2:$F$28, _xlfn.AGGREGATE(15, 6, (ROW($F$2:$F$28)-ROW($F$2)+1)/($F$2:$F$28&lt;&gt;""), ROWS(G$2:G16))), "")</f>
        <v/>
      </c>
      <c r="H16" t="str">
        <f>IF(Table2[[#This Row],[Resource Category (4)]]="Personnel", Table2[[#This Row],[Resource Needed (4)]], "")</f>
        <v/>
      </c>
      <c r="I16" s="19" t="str">
        <f>IFERROR(INDEX($H$2:$H$28, _xlfn.AGGREGATE(15, 6, (ROW($H$2:$H$28)-ROW($H$2)+1)/($H$2:$H$28&lt;&gt;""), ROWS(I$2:I16))), "")</f>
        <v/>
      </c>
      <c r="J16" t="str">
        <f>IF(Table2[[#This Row],[Resource Category (5)]]="Personnel", Table2[[#This Row],[Resource Needed (5)]], "")</f>
        <v/>
      </c>
      <c r="K16" s="19" t="str">
        <f>IFERROR(INDEX($J$2:$J$28, _xlfn.AGGREGATE(15, 6, (ROW($J$2:$J$28)-ROW($J$2)+1)/($J$2:$J$28&lt;&gt;""), ROWS(K$2:K16))), "")</f>
        <v/>
      </c>
      <c r="O16" t="str">
        <f t="shared" si="0"/>
        <v/>
      </c>
      <c r="P16" t="str">
        <f>IFERROR(INDEX($O$2:$O$137, _xlfn.AGGREGATE(15, 6, (ROW($O$2:$O$137)-ROW($O$2)+1)/($O$2:$O$137&lt;&gt;""), ROWS(P$2:P16))), "")</f>
        <v/>
      </c>
      <c r="Q16" s="20" t="str">
        <f t="shared" si="1"/>
        <v/>
      </c>
      <c r="R16" s="22" t="str">
        <f>IFERROR(RANK(Q16,Q$2:Q$16, 1)+COUNTIF(Q$2:Q16,Q16)-1, "")</f>
        <v/>
      </c>
      <c r="S16" t="str">
        <f>IFERROR(INDEX($P$2:$P$137,MATCH(ROWS(S$2:S16),$R$2:$R$137,0)), "")</f>
        <v/>
      </c>
    </row>
    <row r="17" spans="1:19" ht="18.75" x14ac:dyDescent="0.3">
      <c r="A17" t="str">
        <f>IF(Table2[[#This Row],[Resource Category (1)]]="Personnel", Table2[[#This Row],[Resource Needed (1)]], "")</f>
        <v/>
      </c>
      <c r="B17" t="str">
        <f>IFERROR(INDEX($A$2:$A$29, SMALL(IF(NOT(ISBLANK($A$2:$A$29)), ROW(Sheet1!$A$1:$A$10),""), ROW(Sheet1!A16))),"")</f>
        <v/>
      </c>
      <c r="C17" s="21" t="str">
        <f t="shared" si="2"/>
        <v/>
      </c>
      <c r="D17" t="str">
        <f>IF(Table2[[#This Row],[Resource Category (2)]]="Personnel", Table2[[#This Row],[Resource Needed (2)]], "")</f>
        <v/>
      </c>
      <c r="E17" s="19" t="str">
        <f>IFERROR(INDEX($D$2:$D$28, _xlfn.AGGREGATE(15, 6, (ROW($D$2:$D$28)-ROW($D$2)+1)/($D$2:$D$28&lt;&gt;""), ROWS(E$2:E17))), "")</f>
        <v/>
      </c>
      <c r="F17" t="str">
        <f>IF(Table2[[#This Row],[Resource Category (3)]]="Personnel", Table2[[#This Row],[Resource Needed (3)]], "")</f>
        <v/>
      </c>
      <c r="G17" s="19" t="str">
        <f>IFERROR(INDEX($F$2:$F$28, _xlfn.AGGREGATE(15, 6, (ROW($F$2:$F$28)-ROW($F$2)+1)/($F$2:$F$28&lt;&gt;""), ROWS(G$2:G17))), "")</f>
        <v/>
      </c>
      <c r="H17" t="str">
        <f>IF(Table2[[#This Row],[Resource Category (4)]]="Personnel", Table2[[#This Row],[Resource Needed (4)]], "")</f>
        <v/>
      </c>
      <c r="I17" s="19" t="str">
        <f>IFERROR(INDEX($H$2:$H$28, _xlfn.AGGREGATE(15, 6, (ROW($H$2:$H$28)-ROW($H$2)+1)/($H$2:$H$28&lt;&gt;""), ROWS(I$2:I17))), "")</f>
        <v/>
      </c>
      <c r="J17" t="str">
        <f>IF(Table2[[#This Row],[Resource Category (5)]]="Personnel", Table2[[#This Row],[Resource Needed (5)]], "")</f>
        <v/>
      </c>
      <c r="K17" s="19" t="str">
        <f>IFERROR(INDEX($J$2:$J$28, _xlfn.AGGREGATE(15, 6, (ROW($J$2:$J$28)-ROW($J$2)+1)/($J$2:$J$28&lt;&gt;""), ROWS(K$2:K17))), "")</f>
        <v/>
      </c>
      <c r="O17" t="str">
        <f t="shared" si="0"/>
        <v/>
      </c>
      <c r="P17" t="str">
        <f>IFERROR(INDEX($O$2:$O$137, _xlfn.AGGREGATE(15, 6, (ROW($O$2:$O$137)-ROW($O$2)+1)/($O$2:$O$137&lt;&gt;""), ROWS(P$2:P17))), "")</f>
        <v/>
      </c>
      <c r="Q17" s="20" t="str">
        <f t="shared" si="1"/>
        <v/>
      </c>
      <c r="R17" s="22" t="str">
        <f>IFERROR(RANK(Q17,Q$2:Q$16, 1)+COUNTIF(Q$2:Q17,Q17)-1, "")</f>
        <v/>
      </c>
      <c r="S17" t="str">
        <f>IFERROR(INDEX($P$2:$P$137,MATCH(ROWS(S$2:S17),$R$2:$R$137,0)), "")</f>
        <v/>
      </c>
    </row>
    <row r="18" spans="1:19" ht="18.75" x14ac:dyDescent="0.3">
      <c r="A18" t="str">
        <f>IF(Table2[[#This Row],[Resource Category (1)]]="Personnel", Table2[[#This Row],[Resource Needed (1)]], "")</f>
        <v/>
      </c>
      <c r="B18" t="str">
        <f>IFERROR(INDEX($A$2:$A$29, SMALL(IF(NOT(ISBLANK($A$2:$A$29)), ROW(Sheet1!$A$1:$A$10),""), ROW(Sheet1!A17))),"")</f>
        <v/>
      </c>
      <c r="C18" s="21" t="str">
        <f t="shared" si="2"/>
        <v/>
      </c>
      <c r="D18" t="str">
        <f>IF(Table2[[#This Row],[Resource Category (2)]]="Personnel", Table2[[#This Row],[Resource Needed (2)]], "")</f>
        <v/>
      </c>
      <c r="E18" s="19" t="str">
        <f>IFERROR(INDEX($D$2:$D$28, _xlfn.AGGREGATE(15, 6, (ROW($D$2:$D$28)-ROW($D$2)+1)/($D$2:$D$28&lt;&gt;""), ROWS(E$2:E18))), "")</f>
        <v/>
      </c>
      <c r="F18" t="str">
        <f>IF(Table2[[#This Row],[Resource Category (3)]]="Personnel", Table2[[#This Row],[Resource Needed (3)]], "")</f>
        <v/>
      </c>
      <c r="G18" s="19" t="str">
        <f>IFERROR(INDEX($F$2:$F$28, _xlfn.AGGREGATE(15, 6, (ROW($F$2:$F$28)-ROW($F$2)+1)/($F$2:$F$28&lt;&gt;""), ROWS(G$2:G18))), "")</f>
        <v/>
      </c>
      <c r="H18" t="str">
        <f>IF(Table2[[#This Row],[Resource Category (4)]]="Personnel", Table2[[#This Row],[Resource Needed (4)]], "")</f>
        <v/>
      </c>
      <c r="I18" s="19" t="str">
        <f>IFERROR(INDEX($H$2:$H$28, _xlfn.AGGREGATE(15, 6, (ROW($H$2:$H$28)-ROW($H$2)+1)/($H$2:$H$28&lt;&gt;""), ROWS(I$2:I18))), "")</f>
        <v/>
      </c>
      <c r="J18" t="str">
        <f>IF(Table2[[#This Row],[Resource Category (5)]]="Personnel", Table2[[#This Row],[Resource Needed (5)]], "")</f>
        <v/>
      </c>
      <c r="K18" s="19" t="str">
        <f>IFERROR(INDEX($J$2:$J$28, _xlfn.AGGREGATE(15, 6, (ROW($J$2:$J$28)-ROW($J$2)+1)/($J$2:$J$28&lt;&gt;""), ROWS(K$2:K18))), "")</f>
        <v/>
      </c>
      <c r="O18" t="str">
        <f t="shared" si="0"/>
        <v/>
      </c>
      <c r="P18" t="str">
        <f>IFERROR(INDEX($O$2:$O$137, _xlfn.AGGREGATE(15, 6, (ROW($O$2:$O$137)-ROW($O$2)+1)/($O$2:$O$137&lt;&gt;""), ROWS(P$2:P18))), "")</f>
        <v/>
      </c>
      <c r="Q18" s="20" t="str">
        <f t="shared" si="1"/>
        <v/>
      </c>
      <c r="R18" s="22" t="str">
        <f>IFERROR(RANK(Q18,Q$2:Q$16, 1)+COUNTIF(Q$2:Q18,Q18)-1, "")</f>
        <v/>
      </c>
      <c r="S18" t="str">
        <f>IFERROR(INDEX($P$2:$P$137,MATCH(ROWS(S$2:S18),$R$2:$R$137,0)), "")</f>
        <v/>
      </c>
    </row>
    <row r="19" spans="1:19" ht="18.75" x14ac:dyDescent="0.3">
      <c r="A19" t="str">
        <f>IF(Table2[[#This Row],[Resource Category (1)]]="Personnel", Table2[[#This Row],[Resource Needed (1)]], "")</f>
        <v/>
      </c>
      <c r="B19" t="str">
        <f>IFERROR(INDEX($A$2:$A$29, SMALL(IF(NOT(ISBLANK($A$2:$A$29)), ROW(Sheet1!$A$1:$A$10),""), ROW(Sheet1!A18))),"")</f>
        <v/>
      </c>
      <c r="C19" s="21" t="str">
        <f t="shared" si="2"/>
        <v/>
      </c>
      <c r="D19" t="str">
        <f>IF(Table2[[#This Row],[Resource Category (2)]]="Personnel", Table2[[#This Row],[Resource Needed (2)]], "")</f>
        <v/>
      </c>
      <c r="E19" s="19" t="str">
        <f>IFERROR(INDEX($D$2:$D$28, _xlfn.AGGREGATE(15, 6, (ROW($D$2:$D$28)-ROW($D$2)+1)/($D$2:$D$28&lt;&gt;""), ROWS(E$2:E19))), "")</f>
        <v/>
      </c>
      <c r="F19" t="str">
        <f>IF(Table2[[#This Row],[Resource Category (3)]]="Personnel", Table2[[#This Row],[Resource Needed (3)]], "")</f>
        <v/>
      </c>
      <c r="G19" s="19" t="str">
        <f>IFERROR(INDEX($F$2:$F$28, _xlfn.AGGREGATE(15, 6, (ROW($F$2:$F$28)-ROW($F$2)+1)/($F$2:$F$28&lt;&gt;""), ROWS(G$2:G19))), "")</f>
        <v/>
      </c>
      <c r="H19" t="str">
        <f>IF(Table2[[#This Row],[Resource Category (4)]]="Personnel", Table2[[#This Row],[Resource Needed (4)]], "")</f>
        <v/>
      </c>
      <c r="I19" s="19" t="str">
        <f>IFERROR(INDEX($H$2:$H$28, _xlfn.AGGREGATE(15, 6, (ROW($H$2:$H$28)-ROW($H$2)+1)/($H$2:$H$28&lt;&gt;""), ROWS(I$2:I19))), "")</f>
        <v/>
      </c>
      <c r="J19" t="str">
        <f>IF(Table2[[#This Row],[Resource Category (5)]]="Personnel", Table2[[#This Row],[Resource Needed (5)]], "")</f>
        <v/>
      </c>
      <c r="K19" s="19" t="str">
        <f>IFERROR(INDEX($J$2:$J$28, _xlfn.AGGREGATE(15, 6, (ROW($J$2:$J$28)-ROW($J$2)+1)/($J$2:$J$28&lt;&gt;""), ROWS(K$2:K19))), "")</f>
        <v/>
      </c>
      <c r="O19" t="str">
        <f t="shared" si="0"/>
        <v/>
      </c>
      <c r="P19" t="str">
        <f>IFERROR(INDEX($O$2:$O$137, _xlfn.AGGREGATE(15, 6, (ROW($O$2:$O$137)-ROW($O$2)+1)/($O$2:$O$137&lt;&gt;""), ROWS(P$2:P19))), "")</f>
        <v/>
      </c>
      <c r="Q19" s="20" t="str">
        <f t="shared" si="1"/>
        <v/>
      </c>
      <c r="R19" s="22" t="str">
        <f>IFERROR(RANK(Q19,Q$2:Q$16, 1)+COUNTIF(Q$2:Q19,Q19)-1, "")</f>
        <v/>
      </c>
      <c r="S19" t="str">
        <f>IFERROR(INDEX($P$2:$P$137,MATCH(ROWS(S$2:S19),$R$2:$R$137,0)), "")</f>
        <v/>
      </c>
    </row>
    <row r="20" spans="1:19" ht="18.75" x14ac:dyDescent="0.3">
      <c r="A20" t="str">
        <f>IF(Table2[[#This Row],[Resource Category (1)]]="Personnel", Table2[[#This Row],[Resource Needed (1)]], "")</f>
        <v/>
      </c>
      <c r="B20" t="str">
        <f>IFERROR(INDEX($A$2:$A$29, SMALL(IF(NOT(ISBLANK($A$2:$A$29)), ROW(Sheet1!$A$1:$A$10),""), ROW(Sheet1!A19))),"")</f>
        <v/>
      </c>
      <c r="C20" s="21" t="str">
        <f t="shared" si="2"/>
        <v/>
      </c>
      <c r="D20" t="str">
        <f>IF(Table2[[#This Row],[Resource Category (2)]]="Personnel", Table2[[#This Row],[Resource Needed (2)]], "")</f>
        <v/>
      </c>
      <c r="E20" s="19" t="str">
        <f>IFERROR(INDEX($D$2:$D$28, _xlfn.AGGREGATE(15, 6, (ROW($D$2:$D$28)-ROW($D$2)+1)/($D$2:$D$28&lt;&gt;""), ROWS(E$2:E20))), "")</f>
        <v/>
      </c>
      <c r="F20" t="str">
        <f>IF(Table2[[#This Row],[Resource Category (3)]]="Personnel", Table2[[#This Row],[Resource Needed (3)]], "")</f>
        <v/>
      </c>
      <c r="G20" s="19" t="str">
        <f>IFERROR(INDEX($F$2:$F$28, _xlfn.AGGREGATE(15, 6, (ROW($F$2:$F$28)-ROW($F$2)+1)/($F$2:$F$28&lt;&gt;""), ROWS(G$2:G20))), "")</f>
        <v/>
      </c>
      <c r="H20" t="str">
        <f>IF(Table2[[#This Row],[Resource Category (4)]]="Personnel", Table2[[#This Row],[Resource Needed (4)]], "")</f>
        <v/>
      </c>
      <c r="I20" s="19" t="str">
        <f>IFERROR(INDEX($H$2:$H$28, _xlfn.AGGREGATE(15, 6, (ROW($H$2:$H$28)-ROW($H$2)+1)/($H$2:$H$28&lt;&gt;""), ROWS(I$2:I20))), "")</f>
        <v/>
      </c>
      <c r="J20" t="str">
        <f>IF(Table2[[#This Row],[Resource Category (5)]]="Personnel", Table2[[#This Row],[Resource Needed (5)]], "")</f>
        <v/>
      </c>
      <c r="K20" s="19" t="str">
        <f>IFERROR(INDEX($J$2:$J$28, _xlfn.AGGREGATE(15, 6, (ROW($J$2:$J$28)-ROW($J$2)+1)/($J$2:$J$28&lt;&gt;""), ROWS(K$2:K20))), "")</f>
        <v/>
      </c>
      <c r="O20" t="str">
        <f t="shared" si="0"/>
        <v/>
      </c>
      <c r="P20" t="str">
        <f>IFERROR(INDEX($O$2:$O$137, _xlfn.AGGREGATE(15, 6, (ROW($O$2:$O$137)-ROW($O$2)+1)/($O$2:$O$137&lt;&gt;""), ROWS(P$2:P20))), "")</f>
        <v/>
      </c>
      <c r="Q20" s="20" t="str">
        <f t="shared" si="1"/>
        <v/>
      </c>
      <c r="R20" s="22" t="str">
        <f>IFERROR(RANK(Q20,Q$2:Q$16, 1)+COUNTIF(Q$2:Q20,Q20)-1, "")</f>
        <v/>
      </c>
      <c r="S20" t="str">
        <f>IFERROR(INDEX($P$2:$P$137,MATCH(ROWS(S$2:S20),$R$2:$R$137,0)), "")</f>
        <v/>
      </c>
    </row>
    <row r="21" spans="1:19" ht="18.75" x14ac:dyDescent="0.3">
      <c r="A21" t="str">
        <f>IF(Table2[[#This Row],[Resource Category (1)]]="Personnel", Table2[[#This Row],[Resource Needed (1)]], "")</f>
        <v/>
      </c>
      <c r="B21" t="str">
        <f>IFERROR(INDEX($A$2:$A$29, SMALL(IF(NOT(ISBLANK($A$2:$A$29)), ROW(Sheet1!$A$1:$A$10),""), ROW(Sheet1!A20))),"")</f>
        <v/>
      </c>
      <c r="C21" s="21" t="str">
        <f t="shared" si="2"/>
        <v/>
      </c>
      <c r="D21" t="str">
        <f>IF(Table2[[#This Row],[Resource Category (2)]]="Personnel", Table2[[#This Row],[Resource Needed (2)]], "")</f>
        <v/>
      </c>
      <c r="E21" s="19" t="str">
        <f>IFERROR(INDEX($D$2:$D$28, _xlfn.AGGREGATE(15, 6, (ROW($D$2:$D$28)-ROW($D$2)+1)/($D$2:$D$28&lt;&gt;""), ROWS(E$2:E21))), "")</f>
        <v/>
      </c>
      <c r="F21" t="str">
        <f>IF(Table2[[#This Row],[Resource Category (3)]]="Personnel", Table2[[#This Row],[Resource Needed (3)]], "")</f>
        <v/>
      </c>
      <c r="G21" s="19" t="str">
        <f>IFERROR(INDEX($F$2:$F$28, _xlfn.AGGREGATE(15, 6, (ROW($F$2:$F$28)-ROW($F$2)+1)/($F$2:$F$28&lt;&gt;""), ROWS(G$2:G21))), "")</f>
        <v/>
      </c>
      <c r="H21" t="str">
        <f>IF(Table2[[#This Row],[Resource Category (4)]]="Personnel", Table2[[#This Row],[Resource Needed (4)]], "")</f>
        <v/>
      </c>
      <c r="I21" s="19" t="str">
        <f>IFERROR(INDEX($H$2:$H$28, _xlfn.AGGREGATE(15, 6, (ROW($H$2:$H$28)-ROW($H$2)+1)/($H$2:$H$28&lt;&gt;""), ROWS(I$2:I21))), "")</f>
        <v/>
      </c>
      <c r="J21" t="str">
        <f>IF(Table2[[#This Row],[Resource Category (5)]]="Personnel", Table2[[#This Row],[Resource Needed (5)]], "")</f>
        <v/>
      </c>
      <c r="K21" s="19" t="str">
        <f>IFERROR(INDEX($J$2:$J$28, _xlfn.AGGREGATE(15, 6, (ROW($J$2:$J$28)-ROW($J$2)+1)/($J$2:$J$28&lt;&gt;""), ROWS(K$2:K21))), "")</f>
        <v/>
      </c>
      <c r="O21" t="str">
        <f t="shared" si="0"/>
        <v/>
      </c>
      <c r="P21" t="str">
        <f>IFERROR(INDEX($O$2:$O$137, _xlfn.AGGREGATE(15, 6, (ROW($O$2:$O$137)-ROW($O$2)+1)/($O$2:$O$137&lt;&gt;""), ROWS(P$2:P21))), "")</f>
        <v/>
      </c>
      <c r="Q21" s="20" t="str">
        <f t="shared" si="1"/>
        <v/>
      </c>
      <c r="R21" s="22" t="str">
        <f>IFERROR(RANK(Q21,Q$2:Q$16, 1)+COUNTIF(Q$2:Q21,Q21)-1, "")</f>
        <v/>
      </c>
      <c r="S21" t="str">
        <f>IFERROR(INDEX($P$2:$P$137,MATCH(ROWS(S$2:S21),$R$2:$R$137,0)), "")</f>
        <v/>
      </c>
    </row>
    <row r="22" spans="1:19" ht="18.75" x14ac:dyDescent="0.3">
      <c r="A22" t="str">
        <f>IF(Table2[[#This Row],[Resource Category (1)]]="Personnel", Table2[[#This Row],[Resource Needed (1)]], "")</f>
        <v/>
      </c>
      <c r="C22" s="21" t="str">
        <f t="shared" si="2"/>
        <v/>
      </c>
      <c r="D22" t="str">
        <f>IF(Table2[[#This Row],[Resource Category (2)]]="Personnel", Table2[[#This Row],[Resource Needed (2)]], "")</f>
        <v/>
      </c>
      <c r="E22" s="19" t="str">
        <f>IFERROR(INDEX($D$2:$D$28, _xlfn.AGGREGATE(15, 6, (ROW($D$2:$D$28)-ROW($D$2)+1)/($D$2:$D$28&lt;&gt;""), ROWS(E$2:E22))), "")</f>
        <v/>
      </c>
      <c r="F22" t="str">
        <f>IF(Table2[[#This Row],[Resource Category (3)]]="Personnel", Table2[[#This Row],[Resource Needed (3)]], "")</f>
        <v/>
      </c>
      <c r="G22" s="19" t="str">
        <f>IFERROR(INDEX($F$2:$F$28, _xlfn.AGGREGATE(15, 6, (ROW($F$2:$F$28)-ROW($F$2)+1)/($F$2:$F$28&lt;&gt;""), ROWS(G$2:G22))), "")</f>
        <v/>
      </c>
      <c r="H22" t="str">
        <f>IF(Table2[[#This Row],[Resource Category (4)]]="Personnel", Table2[[#This Row],[Resource Needed (4)]], "")</f>
        <v/>
      </c>
      <c r="I22" s="19" t="str">
        <f>IFERROR(INDEX($H$2:$H$28, _xlfn.AGGREGATE(15, 6, (ROW($H$2:$H$28)-ROW($H$2)+1)/($H$2:$H$28&lt;&gt;""), ROWS(I$2:I22))), "")</f>
        <v/>
      </c>
      <c r="J22" t="str">
        <f>IF(Table2[[#This Row],[Resource Category (5)]]="Personnel", Table2[[#This Row],[Resource Needed (5)]], "")</f>
        <v/>
      </c>
      <c r="K22" s="19" t="str">
        <f>IFERROR(INDEX($J$2:$J$28, _xlfn.AGGREGATE(15, 6, (ROW($J$2:$J$28)-ROW($J$2)+1)/($J$2:$J$28&lt;&gt;""), ROWS(K$2:K22))), "")</f>
        <v/>
      </c>
      <c r="O22" t="str">
        <f t="shared" si="0"/>
        <v/>
      </c>
      <c r="P22" t="str">
        <f>IFERROR(INDEX($O$2:$O$137, _xlfn.AGGREGATE(15, 6, (ROW($O$2:$O$137)-ROW($O$2)+1)/($O$2:$O$137&lt;&gt;""), ROWS(P$2:P22))), "")</f>
        <v/>
      </c>
      <c r="Q22" s="20" t="str">
        <f t="shared" si="1"/>
        <v/>
      </c>
      <c r="R22" s="22" t="str">
        <f>IFERROR(RANK(Q22,Q$2:Q$16, 1)+COUNTIF(Q$2:Q22,Q22)-1, "")</f>
        <v/>
      </c>
      <c r="S22" t="str">
        <f>IFERROR(INDEX($P$2:$P$137,MATCH(ROWS(S$2:S22),$R$2:$R$137,0)), "")</f>
        <v/>
      </c>
    </row>
    <row r="23" spans="1:19" ht="18.75" x14ac:dyDescent="0.3">
      <c r="A23" t="str">
        <f>IF(Table2[[#This Row],[Resource Category (1)]]="Personnel", Table2[[#This Row],[Resource Needed (1)]], "")</f>
        <v/>
      </c>
      <c r="C23" s="21" t="str">
        <f t="shared" si="2"/>
        <v/>
      </c>
      <c r="D23" t="str">
        <f>IF(Table2[[#This Row],[Resource Category (2)]]="Personnel", Table2[[#This Row],[Resource Needed (2)]], "")</f>
        <v/>
      </c>
      <c r="E23" s="19" t="str">
        <f>IFERROR(INDEX($D$2:$D$28, _xlfn.AGGREGATE(15, 6, (ROW($D$2:$D$28)-ROW($D$2)+1)/($D$2:$D$28&lt;&gt;""), ROWS(E$2:E23))), "")</f>
        <v/>
      </c>
      <c r="F23" t="str">
        <f>IF(Table2[[#This Row],[Resource Category (3)]]="Personnel", Table2[[#This Row],[Resource Needed (3)]], "")</f>
        <v/>
      </c>
      <c r="G23" s="19" t="str">
        <f>IFERROR(INDEX($F$2:$F$28, _xlfn.AGGREGATE(15, 6, (ROW($F$2:$F$28)-ROW($F$2)+1)/($F$2:$F$28&lt;&gt;""), ROWS(G$2:G23))), "")</f>
        <v/>
      </c>
      <c r="H23" t="str">
        <f>IF(Table2[[#This Row],[Resource Category (4)]]="Personnel", Table2[[#This Row],[Resource Needed (4)]], "")</f>
        <v/>
      </c>
      <c r="I23" s="19" t="str">
        <f>IFERROR(INDEX($H$2:$H$28, _xlfn.AGGREGATE(15, 6, (ROW($H$2:$H$28)-ROW($H$2)+1)/($H$2:$H$28&lt;&gt;""), ROWS(I$2:I23))), "")</f>
        <v/>
      </c>
      <c r="J23" t="str">
        <f>IF(Table2[[#This Row],[Resource Category (5)]]="Personnel", Table2[[#This Row],[Resource Needed (5)]], "")</f>
        <v/>
      </c>
      <c r="K23" s="19" t="str">
        <f>IFERROR(INDEX($J$2:$J$28, _xlfn.AGGREGATE(15, 6, (ROW($J$2:$J$28)-ROW($J$2)+1)/($J$2:$J$28&lt;&gt;""), ROWS(K$2:K23))), "")</f>
        <v/>
      </c>
      <c r="O23" t="str">
        <f t="shared" si="0"/>
        <v/>
      </c>
      <c r="P23" t="str">
        <f>IFERROR(INDEX($O$2:$O$137, _xlfn.AGGREGATE(15, 6, (ROW($O$2:$O$137)-ROW($O$2)+1)/($O$2:$O$137&lt;&gt;""), ROWS(P$2:P23))), "")</f>
        <v/>
      </c>
      <c r="Q23" s="20" t="str">
        <f t="shared" si="1"/>
        <v/>
      </c>
      <c r="R23" s="22" t="str">
        <f>IFERROR(RANK(Q23,Q$2:Q$16, 1)+COUNTIF(Q$2:Q23,Q23)-1, "")</f>
        <v/>
      </c>
      <c r="S23" t="str">
        <f>IFERROR(INDEX($P$2:$P$137,MATCH(ROWS(S$2:S23),$R$2:$R$137,0)), "")</f>
        <v/>
      </c>
    </row>
    <row r="24" spans="1:19" ht="18.75" x14ac:dyDescent="0.3">
      <c r="A24" t="str">
        <f>IF(Table2[[#This Row],[Resource Category (1)]]="Personnel", Table2[[#This Row],[Resource Needed (1)]], "")</f>
        <v/>
      </c>
      <c r="C24" s="21" t="str">
        <f t="shared" si="2"/>
        <v/>
      </c>
      <c r="D24" t="str">
        <f>IF(Table2[[#This Row],[Resource Category (2)]]="Personnel", Table2[[#This Row],[Resource Needed (2)]], "")</f>
        <v/>
      </c>
      <c r="E24" s="19" t="str">
        <f>IFERROR(INDEX($D$2:$D$28, _xlfn.AGGREGATE(15, 6, (ROW($D$2:$D$28)-ROW($D$2)+1)/($D$2:$D$28&lt;&gt;""), ROWS(E$2:E24))), "")</f>
        <v/>
      </c>
      <c r="F24" t="str">
        <f>IF(Table2[[#This Row],[Resource Category (3)]]="Personnel", Table2[[#This Row],[Resource Needed (3)]], "")</f>
        <v/>
      </c>
      <c r="G24" s="19" t="str">
        <f>IFERROR(INDEX($F$2:$F$28, _xlfn.AGGREGATE(15, 6, (ROW($F$2:$F$28)-ROW($F$2)+1)/($F$2:$F$28&lt;&gt;""), ROWS(G$2:G24))), "")</f>
        <v/>
      </c>
      <c r="H24" t="str">
        <f>IF(Table2[[#This Row],[Resource Category (4)]]="Personnel", Table2[[#This Row],[Resource Needed (4)]], "")</f>
        <v/>
      </c>
      <c r="I24" s="19" t="str">
        <f>IFERROR(INDEX($H$2:$H$28, _xlfn.AGGREGATE(15, 6, (ROW($H$2:$H$28)-ROW($H$2)+1)/($H$2:$H$28&lt;&gt;""), ROWS(I$2:I24))), "")</f>
        <v/>
      </c>
      <c r="J24" t="str">
        <f>IF(Table2[[#This Row],[Resource Category (5)]]="Personnel", Table2[[#This Row],[Resource Needed (5)]], "")</f>
        <v/>
      </c>
      <c r="K24" s="19" t="str">
        <f>IFERROR(INDEX($J$2:$J$28, _xlfn.AGGREGATE(15, 6, (ROW($J$2:$J$28)-ROW($J$2)+1)/($J$2:$J$28&lt;&gt;""), ROWS(K$2:K24))), "")</f>
        <v/>
      </c>
      <c r="O24" t="str">
        <f t="shared" si="0"/>
        <v/>
      </c>
      <c r="P24" t="str">
        <f>IFERROR(INDEX($O$2:$O$137, _xlfn.AGGREGATE(15, 6, (ROW($O$2:$O$137)-ROW($O$2)+1)/($O$2:$O$137&lt;&gt;""), ROWS(P$2:P24))), "")</f>
        <v/>
      </c>
      <c r="Q24" s="20" t="str">
        <f t="shared" si="1"/>
        <v/>
      </c>
      <c r="R24" s="22" t="str">
        <f>IFERROR(RANK(Q24,Q$2:Q$16, 1)+COUNTIF(Q$2:Q24,Q24)-1, "")</f>
        <v/>
      </c>
      <c r="S24" t="str">
        <f>IFERROR(INDEX($P$2:$P$137,MATCH(ROWS(S$2:S24),$R$2:$R$137,0)), "")</f>
        <v/>
      </c>
    </row>
    <row r="25" spans="1:19" ht="18.75" x14ac:dyDescent="0.3">
      <c r="A25" t="e">
        <f>IF(Table2[[#This Row],[Resource Category (1)]]="Personnel", Table2[[#This Row],[Resource Needed (1)]], "")</f>
        <v>#VALUE!</v>
      </c>
      <c r="C25" s="21" t="str">
        <f t="shared" si="2"/>
        <v/>
      </c>
      <c r="D25" t="e">
        <f>IF(Table2[[#This Row],[Resource Category (2)]]="Personnel", Table2[[#This Row],[Resource Needed (2)]], "")</f>
        <v>#VALUE!</v>
      </c>
      <c r="E25" s="19" t="str">
        <f>IFERROR(INDEX($D$2:$D$28, _xlfn.AGGREGATE(15, 6, (ROW($D$2:$D$28)-ROW($D$2)+1)/($D$2:$D$28&lt;&gt;""), ROWS(E$2:E25))), "")</f>
        <v/>
      </c>
      <c r="F25" t="e">
        <f>IF(Table2[[#This Row],[Resource Category (3)]]="Personnel", Table2[[#This Row],[Resource Needed (3)]], "")</f>
        <v>#VALUE!</v>
      </c>
      <c r="G25" s="19" t="str">
        <f>IFERROR(INDEX($F$2:$F$28, _xlfn.AGGREGATE(15, 6, (ROW($F$2:$F$28)-ROW($F$2)+1)/($F$2:$F$28&lt;&gt;""), ROWS(G$2:G25))), "")</f>
        <v/>
      </c>
      <c r="H25" t="e">
        <f>IF(Table2[[#This Row],[Resource Category (4)]]="Personnel", Table2[[#This Row],[Resource Needed (4)]], "")</f>
        <v>#VALUE!</v>
      </c>
      <c r="I25" s="19" t="str">
        <f>IFERROR(INDEX($H$2:$H$28, _xlfn.AGGREGATE(15, 6, (ROW($H$2:$H$28)-ROW($H$2)+1)/($H$2:$H$28&lt;&gt;""), ROWS(I$2:I25))), "")</f>
        <v/>
      </c>
      <c r="J25" t="e">
        <f>IF(Table2[[#This Row],[Resource Category (5)]]="Personnel", Table2[[#This Row],[Resource Needed (5)]], "")</f>
        <v>#VALUE!</v>
      </c>
      <c r="K25" s="19" t="str">
        <f>IFERROR(INDEX($J$2:$J$28, _xlfn.AGGREGATE(15, 6, (ROW($J$2:$J$28)-ROW($J$2)+1)/($J$2:$J$28&lt;&gt;""), ROWS(K$2:K25))), "")</f>
        <v/>
      </c>
      <c r="O25" t="str">
        <f t="shared" si="0"/>
        <v/>
      </c>
      <c r="P25" t="str">
        <f>IFERROR(INDEX($O$2:$O$137, _xlfn.AGGREGATE(15, 6, (ROW($O$2:$O$137)-ROW($O$2)+1)/($O$2:$O$137&lt;&gt;""), ROWS(P$2:P25))), "")</f>
        <v/>
      </c>
      <c r="Q25" s="20" t="str">
        <f t="shared" si="1"/>
        <v/>
      </c>
      <c r="R25" s="22" t="str">
        <f>IFERROR(RANK(Q25,Q$2:Q$16, 1)+COUNTIF(Q$2:Q25,Q25)-1, "")</f>
        <v/>
      </c>
      <c r="S25" t="str">
        <f>IFERROR(INDEX($P$2:$P$137,MATCH(ROWS(S$2:S25),$R$2:$R$137,0)), "")</f>
        <v/>
      </c>
    </row>
    <row r="26" spans="1:19" ht="18.75" x14ac:dyDescent="0.3">
      <c r="A26" t="e">
        <f>IF(Table2[[#This Row],[Resource Category (1)]]="Personnel", Table2[[#This Row],[Resource Needed (1)]], "")</f>
        <v>#VALUE!</v>
      </c>
      <c r="C26" s="21" t="str">
        <f t="shared" si="2"/>
        <v/>
      </c>
      <c r="D26" t="e">
        <f>IF(Table2[[#This Row],[Resource Category (2)]]="Personnel", Table2[[#This Row],[Resource Needed (2)]], "")</f>
        <v>#VALUE!</v>
      </c>
      <c r="E26" s="19" t="str">
        <f>IFERROR(INDEX($D$2:$D$28, _xlfn.AGGREGATE(15, 6, (ROW($D$2:$D$28)-ROW($D$2)+1)/($D$2:$D$28&lt;&gt;""), ROWS(E$2:E26))), "")</f>
        <v/>
      </c>
      <c r="F26" t="e">
        <f>IF(Table2[[#This Row],[Resource Category (3)]]="Personnel", Table2[[#This Row],[Resource Needed (3)]], "")</f>
        <v>#VALUE!</v>
      </c>
      <c r="G26" s="19" t="str">
        <f>IFERROR(INDEX($F$2:$F$28, _xlfn.AGGREGATE(15, 6, (ROW($F$2:$F$28)-ROW($F$2)+1)/($F$2:$F$28&lt;&gt;""), ROWS(G$2:G26))), "")</f>
        <v/>
      </c>
      <c r="H26" t="e">
        <f>IF(Table2[[#This Row],[Resource Category (4)]]="Personnel", Table2[[#This Row],[Resource Needed (4)]], "")</f>
        <v>#VALUE!</v>
      </c>
      <c r="I26" s="19" t="str">
        <f>IFERROR(INDEX($H$2:$H$28, _xlfn.AGGREGATE(15, 6, (ROW($H$2:$H$28)-ROW($H$2)+1)/($H$2:$H$28&lt;&gt;""), ROWS(I$2:I26))), "")</f>
        <v/>
      </c>
      <c r="J26" t="e">
        <f>IF(Table2[[#This Row],[Resource Category (5)]]="Personnel", Table2[[#This Row],[Resource Needed (5)]], "")</f>
        <v>#VALUE!</v>
      </c>
      <c r="K26" s="19" t="str">
        <f>IFERROR(INDEX($J$2:$J$28, _xlfn.AGGREGATE(15, 6, (ROW($J$2:$J$28)-ROW($J$2)+1)/($J$2:$J$28&lt;&gt;""), ROWS(K$2:K26))), "")</f>
        <v/>
      </c>
      <c r="O26" t="str">
        <f t="shared" si="0"/>
        <v/>
      </c>
      <c r="P26" t="str">
        <f>IFERROR(INDEX($O$2:$O$137, _xlfn.AGGREGATE(15, 6, (ROW($O$2:$O$137)-ROW($O$2)+1)/($O$2:$O$137&lt;&gt;""), ROWS(P$2:P26))), "")</f>
        <v/>
      </c>
      <c r="Q26" s="20" t="str">
        <f t="shared" si="1"/>
        <v/>
      </c>
      <c r="R26" s="22" t="str">
        <f>IFERROR(RANK(Q26,Q$2:Q$16, 1)+COUNTIF(Q$2:Q26,Q26)-1, "")</f>
        <v/>
      </c>
      <c r="S26" t="str">
        <f>IFERROR(INDEX($P$2:$P$137,MATCH(ROWS(S$2:S26),$R$2:$R$137,0)), "")</f>
        <v/>
      </c>
    </row>
    <row r="27" spans="1:19" ht="18.75" x14ac:dyDescent="0.3">
      <c r="A27" t="e">
        <f>IF(Table2[[#This Row],[Resource Category (1)]]="Personnel", Table2[[#This Row],[Resource Needed (1)]], "")</f>
        <v>#VALUE!</v>
      </c>
      <c r="C27" s="21" t="str">
        <f t="shared" si="2"/>
        <v/>
      </c>
      <c r="D27" t="e">
        <f>IF(Table2[[#This Row],[Resource Category (2)]]="Personnel", Table2[[#This Row],[Resource Needed (2)]], "")</f>
        <v>#VALUE!</v>
      </c>
      <c r="E27" s="19" t="str">
        <f>IFERROR(INDEX($D$2:$D$28, _xlfn.AGGREGATE(15, 6, (ROW($D$2:$D$28)-ROW($D$2)+1)/($D$2:$D$28&lt;&gt;""), ROWS(E$2:E27))), "")</f>
        <v/>
      </c>
      <c r="F27" t="e">
        <f>IF(Table2[[#This Row],[Resource Category (3)]]="Personnel", Table2[[#This Row],[Resource Needed (3)]], "")</f>
        <v>#VALUE!</v>
      </c>
      <c r="G27" s="19" t="str">
        <f>IFERROR(INDEX($F$2:$F$28, _xlfn.AGGREGATE(15, 6, (ROW($F$2:$F$28)-ROW($F$2)+1)/($F$2:$F$28&lt;&gt;""), ROWS(G$2:G27))), "")</f>
        <v/>
      </c>
      <c r="H27" t="e">
        <f>IF(Table2[[#This Row],[Resource Category (4)]]="Personnel", Table2[[#This Row],[Resource Needed (4)]], "")</f>
        <v>#VALUE!</v>
      </c>
      <c r="I27" s="19" t="str">
        <f>IFERROR(INDEX($H$2:$H$28, _xlfn.AGGREGATE(15, 6, (ROW($H$2:$H$28)-ROW($H$2)+1)/($H$2:$H$28&lt;&gt;""), ROWS(I$2:I27))), "")</f>
        <v/>
      </c>
      <c r="J27" t="e">
        <f>IF(Table2[[#This Row],[Resource Category (5)]]="Personnel", Table2[[#This Row],[Resource Needed (5)]], "")</f>
        <v>#VALUE!</v>
      </c>
      <c r="K27" s="19" t="str">
        <f>IFERROR(INDEX($J$2:$J$28, _xlfn.AGGREGATE(15, 6, (ROW($J$2:$J$28)-ROW($J$2)+1)/($J$2:$J$28&lt;&gt;""), ROWS(K$2:K27))), "")</f>
        <v/>
      </c>
      <c r="O27" t="str">
        <f t="shared" si="0"/>
        <v/>
      </c>
      <c r="P27" t="str">
        <f>IFERROR(INDEX($O$2:$O$137, _xlfn.AGGREGATE(15, 6, (ROW($O$2:$O$137)-ROW($O$2)+1)/($O$2:$O$137&lt;&gt;""), ROWS(P$2:P27))), "")</f>
        <v/>
      </c>
      <c r="Q27" s="20" t="str">
        <f t="shared" si="1"/>
        <v/>
      </c>
      <c r="R27" s="22" t="str">
        <f>IFERROR(RANK(Q27,Q$2:Q$16, 1)+COUNTIF(Q$2:Q27,Q27)-1, "")</f>
        <v/>
      </c>
      <c r="S27" t="str">
        <f>IFERROR(INDEX($P$2:$P$137,MATCH(ROWS(S$2:S27),$R$2:$R$137,0)), "")</f>
        <v/>
      </c>
    </row>
    <row r="28" spans="1:19" ht="18.75" x14ac:dyDescent="0.3">
      <c r="A28" t="e">
        <f>IF(Table2[[#This Row],[Resource Category (1)]]="Personnel", Table2[[#This Row],[Resource Needed (1)]], "")</f>
        <v>#VALUE!</v>
      </c>
      <c r="C28" s="21" t="str">
        <f t="shared" si="2"/>
        <v/>
      </c>
      <c r="D28" t="e">
        <f>IF(Table2[[#This Row],[Resource Category (2)]]="Personnel", Table2[[#This Row],[Resource Needed (2)]], "")</f>
        <v>#VALUE!</v>
      </c>
      <c r="E28" s="19" t="str">
        <f>IFERROR(LOOKUP(2, 1/((COUNTIF($C$1:E27, $D$2:$D$28)=0)*($D$2:$D$28&lt;&gt;"")), $D$2:$D$28), "")</f>
        <v/>
      </c>
      <c r="F28" t="e">
        <f>IF(Table2[[#This Row],[Resource Category (3)]]="Personnel", Table2[[#This Row],[Resource Needed (3)]], "")</f>
        <v>#VALUE!</v>
      </c>
      <c r="G28" s="19" t="str">
        <f>IFERROR(INDEX($F$2:$F$28, _xlfn.AGGREGATE(15, 6, (ROW($F$2:$F$28)-ROW($F$2)+1)/($F$2:$F$28&lt;&gt;""), ROWS(G$2:G28))), "")</f>
        <v/>
      </c>
      <c r="H28" t="e">
        <f>IF(Table2[[#This Row],[Resource Category (2)]]="Personnel", Table2[[#This Row],[Resource Needed (2)]], "")</f>
        <v>#VALUE!</v>
      </c>
      <c r="I28" s="19" t="str">
        <f>IFERROR(INDEX($H$2:$H$28, _xlfn.AGGREGATE(15, 6, (ROW($H$2:$H$28)-ROW($H$2)+1)/($H$2:$H$28&lt;&gt;""), ROWS(I$2:I28))), "")</f>
        <v/>
      </c>
      <c r="J28" t="e">
        <f>IF(Table2[[#This Row],[Resource Category (5)]]="Personnel", Table2[[#This Row],[Resource Needed (5)]], "")</f>
        <v>#VALUE!</v>
      </c>
      <c r="K28" s="19" t="str">
        <f>IFERROR(INDEX($J$2:$J$28, _xlfn.AGGREGATE(15, 6, (ROW($J$2:$J$28)-ROW($J$2)+1)/($J$2:$J$28&lt;&gt;""), ROWS(K$2:K28))), "")</f>
        <v/>
      </c>
      <c r="O28" t="str">
        <f t="shared" si="0"/>
        <v/>
      </c>
      <c r="P28" t="str">
        <f>IFERROR(INDEX($O$2:$O$137, _xlfn.AGGREGATE(15, 6, (ROW($O$2:$O$137)-ROW($O$2)+1)/($O$2:$O$137&lt;&gt;""), ROWS(P$2:P28))), "")</f>
        <v/>
      </c>
      <c r="Q28" s="20" t="str">
        <f t="shared" si="1"/>
        <v/>
      </c>
      <c r="R28" s="22" t="str">
        <f>IFERROR(RANK(Q28,Q$2:Q$16, 1)+COUNTIF(Q$2:Q28,Q28)-1, "")</f>
        <v/>
      </c>
      <c r="S28" t="str">
        <f>IFERROR(INDEX($P$2:$P$137,MATCH(ROWS(S$2:S28),$R$2:$R$137,0)), "")</f>
        <v/>
      </c>
    </row>
    <row r="29" spans="1:19" ht="18" x14ac:dyDescent="0.25">
      <c r="A29" t="e">
        <f>IF(Table2[[#This Row],[Resource Category (1)]]="Personnel", Table2[[#This Row],[Resource Needed (1)]], "")</f>
        <v>#VALUE!</v>
      </c>
      <c r="C29" s="19" t="str">
        <f>IFERROR(LOOKUP(2, 1/((COUNTIF($C$1:C28, $A$2:$A$28)=0)*($A$2:$A$28&lt;&gt;"")), $A$2:$A$28), "")</f>
        <v/>
      </c>
      <c r="D29" t="str">
        <f t="shared" ref="D29" si="3">IF(C29="#N/A", "", C29)</f>
        <v/>
      </c>
      <c r="K29" s="19" t="str">
        <f>IFERROR(INDEX($J$2:$J$28, _xlfn.AGGREGATE(15, 6, (ROW($J$2:$J$28)-ROW($J$2)+1)/($J$2:$J$28&lt;&gt;""), ROWS(K$2:K29))), "")</f>
        <v/>
      </c>
      <c r="O29" t="str">
        <f>E2</f>
        <v/>
      </c>
      <c r="P29" t="str">
        <f>IFERROR(INDEX($O$2:$O$137, _xlfn.AGGREGATE(15, 6, (ROW($O$2:$O$137)-ROW($O$2)+1)/($O$2:$O$137&lt;&gt;""), ROWS(P$2:P29))), "")</f>
        <v/>
      </c>
      <c r="Q29" s="20" t="str">
        <f t="shared" si="1"/>
        <v/>
      </c>
      <c r="R29" s="22" t="str">
        <f>IFERROR(RANK(Q29,Q$2:Q$16, 1)+COUNTIF(Q$2:Q29,Q29)-1, "")</f>
        <v/>
      </c>
      <c r="S29" t="str">
        <f>IFERROR(INDEX($P$2:$P$137,MATCH(ROWS(S$2:S29),$R$2:$R$137,0)), "")</f>
        <v/>
      </c>
    </row>
    <row r="30" spans="1:19" ht="18" x14ac:dyDescent="0.25">
      <c r="C30" s="19"/>
      <c r="K30" s="19"/>
      <c r="O30" t="str">
        <f t="shared" ref="O30:O55" si="4">E3</f>
        <v/>
      </c>
      <c r="P30" t="str">
        <f>IFERROR(INDEX($O$2:$O$137, _xlfn.AGGREGATE(15, 6, (ROW($O$2:$O$137)-ROW($O$2)+1)/($O$2:$O$137&lt;&gt;""), ROWS(P$2:P30))), "")</f>
        <v/>
      </c>
      <c r="Q30" s="20" t="str">
        <f t="shared" si="1"/>
        <v/>
      </c>
      <c r="R30" s="22" t="str">
        <f>IFERROR(RANK(Q30,Q$2:Q$16, 1)+COUNTIF(Q$2:Q30,Q30)-1, "")</f>
        <v/>
      </c>
      <c r="S30" t="str">
        <f>IFERROR(INDEX($P$2:$P$137,MATCH(ROWS(S$2:S30),$R$2:$R$137,0)), "")</f>
        <v/>
      </c>
    </row>
    <row r="31" spans="1:19" ht="18" x14ac:dyDescent="0.25">
      <c r="K31" s="19"/>
      <c r="O31" t="str">
        <f t="shared" si="4"/>
        <v/>
      </c>
      <c r="P31" t="str">
        <f>IFERROR(INDEX($O$2:$O$137, _xlfn.AGGREGATE(15, 6, (ROW($O$2:$O$137)-ROW($O$2)+1)/($O$2:$O$137&lt;&gt;""), ROWS(P$2:P31))), "")</f>
        <v/>
      </c>
      <c r="Q31" s="20" t="str">
        <f t="shared" si="1"/>
        <v/>
      </c>
      <c r="R31" s="22" t="str">
        <f>IFERROR(RANK(Q31,Q$2:Q$16, 1)+COUNTIF(Q$2:Q31,Q31)-1, "")</f>
        <v/>
      </c>
      <c r="S31" t="str">
        <f>IFERROR(INDEX($P$2:$P$137,MATCH(ROWS(S$2:S31),$R$2:$R$137,0)), "")</f>
        <v/>
      </c>
    </row>
    <row r="32" spans="1:19" ht="18" x14ac:dyDescent="0.25">
      <c r="K32" s="19"/>
      <c r="O32" t="str">
        <f t="shared" si="4"/>
        <v/>
      </c>
      <c r="P32" t="str">
        <f>IFERROR(INDEX($O$2:$O$137, _xlfn.AGGREGATE(15, 6, (ROW($O$2:$O$137)-ROW($O$2)+1)/($O$2:$O$137&lt;&gt;""), ROWS(P$2:P32))), "")</f>
        <v/>
      </c>
      <c r="Q32" s="20" t="str">
        <f t="shared" si="1"/>
        <v/>
      </c>
      <c r="R32" s="22" t="str">
        <f>IFERROR(RANK(Q32,Q$2:Q$16, 1)+COUNTIF(Q$2:Q32,Q32)-1, "")</f>
        <v/>
      </c>
      <c r="S32" t="str">
        <f>IFERROR(INDEX($P$2:$P$137,MATCH(ROWS(S$2:S32),$R$2:$R$137,0)), "")</f>
        <v/>
      </c>
    </row>
    <row r="33" spans="15:19" ht="18" x14ac:dyDescent="0.25">
      <c r="O33" t="str">
        <f t="shared" si="4"/>
        <v/>
      </c>
      <c r="P33" t="str">
        <f>IFERROR(INDEX($O$2:$O$137, _xlfn.AGGREGATE(15, 6, (ROW($O$2:$O$137)-ROW($O$2)+1)/($O$2:$O$137&lt;&gt;""), ROWS(P$2:P33))), "")</f>
        <v/>
      </c>
      <c r="Q33" s="20" t="str">
        <f t="shared" si="1"/>
        <v/>
      </c>
      <c r="R33" s="22" t="str">
        <f>IFERROR(RANK(Q33,Q$2:Q$16, 1)+COUNTIF(Q$2:Q33,Q33)-1, "")</f>
        <v/>
      </c>
      <c r="S33" t="str">
        <f>IFERROR(INDEX($P$2:$P$137,MATCH(ROWS(S$2:S33),$R$2:$R$137,0)), "")</f>
        <v/>
      </c>
    </row>
    <row r="34" spans="15:19" ht="18" x14ac:dyDescent="0.25">
      <c r="O34" t="str">
        <f t="shared" si="4"/>
        <v/>
      </c>
      <c r="P34" t="str">
        <f>IFERROR(INDEX($O$2:$O$137, _xlfn.AGGREGATE(15, 6, (ROW($O$2:$O$137)-ROW($O$2)+1)/($O$2:$O$137&lt;&gt;""), ROWS(P$2:P34))), "")</f>
        <v/>
      </c>
      <c r="Q34" s="20" t="str">
        <f t="shared" si="1"/>
        <v/>
      </c>
      <c r="R34" s="22" t="str">
        <f>IFERROR(RANK(Q34,Q$2:Q$16, 1)+COUNTIF(Q$2:Q34,Q34)-1, "")</f>
        <v/>
      </c>
      <c r="S34" t="str">
        <f>IFERROR(INDEX($P$2:$P$137,MATCH(ROWS(S$2:S34),$R$2:$R$137,0)), "")</f>
        <v/>
      </c>
    </row>
    <row r="35" spans="15:19" ht="18" x14ac:dyDescent="0.25">
      <c r="O35" t="str">
        <f t="shared" si="4"/>
        <v/>
      </c>
      <c r="P35" t="str">
        <f>IFERROR(INDEX($O$2:$O$137, _xlfn.AGGREGATE(15, 6, (ROW($O$2:$O$137)-ROW($O$2)+1)/($O$2:$O$137&lt;&gt;""), ROWS(P$2:P35))), "")</f>
        <v/>
      </c>
      <c r="Q35" s="20" t="str">
        <f t="shared" si="1"/>
        <v/>
      </c>
      <c r="R35" s="22" t="str">
        <f>IFERROR(RANK(Q35,Q$2:Q$16, 1)+COUNTIF(Q$2:Q35,Q35)-1, "")</f>
        <v/>
      </c>
      <c r="S35" t="str">
        <f>IFERROR(INDEX($P$2:$P$137,MATCH(ROWS(S$2:S35),$R$2:$R$137,0)), "")</f>
        <v/>
      </c>
    </row>
    <row r="36" spans="15:19" ht="18" x14ac:dyDescent="0.25">
      <c r="O36" t="str">
        <f t="shared" si="4"/>
        <v/>
      </c>
      <c r="P36" t="str">
        <f>IFERROR(INDEX($O$2:$O$137, _xlfn.AGGREGATE(15, 6, (ROW($O$2:$O$137)-ROW($O$2)+1)/($O$2:$O$137&lt;&gt;""), ROWS(P$2:P36))), "")</f>
        <v/>
      </c>
      <c r="Q36" s="20" t="str">
        <f t="shared" si="1"/>
        <v/>
      </c>
      <c r="R36" s="22" t="str">
        <f>IFERROR(RANK(Q36,Q$2:Q$16, 1)+COUNTIF(Q$2:Q36,Q36)-1, "")</f>
        <v/>
      </c>
      <c r="S36" t="str">
        <f>IFERROR(INDEX($P$2:$P$137,MATCH(ROWS(S$2:S36),$R$2:$R$137,0)), "")</f>
        <v/>
      </c>
    </row>
    <row r="37" spans="15:19" ht="18" x14ac:dyDescent="0.25">
      <c r="O37" t="str">
        <f t="shared" si="4"/>
        <v/>
      </c>
      <c r="P37" t="str">
        <f>IFERROR(INDEX($O$2:$O$137, _xlfn.AGGREGATE(15, 6, (ROW($O$2:$O$137)-ROW($O$2)+1)/($O$2:$O$137&lt;&gt;""), ROWS(P$2:P37))), "")</f>
        <v/>
      </c>
      <c r="Q37" s="20" t="str">
        <f t="shared" si="1"/>
        <v/>
      </c>
      <c r="R37" s="22" t="str">
        <f>IFERROR(RANK(Q37,Q$2:Q$16, 1)+COUNTIF(Q$2:Q37,Q37)-1, "")</f>
        <v/>
      </c>
      <c r="S37" t="str">
        <f>IFERROR(INDEX($P$2:$P$137,MATCH(ROWS(S$2:S37),$R$2:$R$137,0)), "")</f>
        <v/>
      </c>
    </row>
    <row r="38" spans="15:19" ht="18" x14ac:dyDescent="0.25">
      <c r="O38" t="str">
        <f t="shared" si="4"/>
        <v/>
      </c>
      <c r="P38" t="str">
        <f>IFERROR(INDEX($O$2:$O$137, _xlfn.AGGREGATE(15, 6, (ROW($O$2:$O$137)-ROW($O$2)+1)/($O$2:$O$137&lt;&gt;""), ROWS(P$2:P38))), "")</f>
        <v/>
      </c>
      <c r="Q38" s="20" t="str">
        <f t="shared" si="1"/>
        <v/>
      </c>
      <c r="R38" s="22" t="str">
        <f>IFERROR(RANK(Q38,Q$2:Q$16, 1)+COUNTIF(Q$2:Q38,Q38)-1, "")</f>
        <v/>
      </c>
      <c r="S38" t="str">
        <f>IFERROR(INDEX($P$2:$P$137,MATCH(ROWS(S$2:S38),$R$2:$R$137,0)), "")</f>
        <v/>
      </c>
    </row>
    <row r="39" spans="15:19" ht="18" x14ac:dyDescent="0.25">
      <c r="O39" t="str">
        <f t="shared" si="4"/>
        <v/>
      </c>
      <c r="P39" t="str">
        <f>IFERROR(INDEX($O$2:$O$137, _xlfn.AGGREGATE(15, 6, (ROW($O$2:$O$137)-ROW($O$2)+1)/($O$2:$O$137&lt;&gt;""), ROWS(P$2:P39))), "")</f>
        <v/>
      </c>
      <c r="Q39" s="20" t="str">
        <f t="shared" si="1"/>
        <v/>
      </c>
      <c r="R39" s="22" t="str">
        <f>IFERROR(RANK(Q39,Q$2:Q$16, 1)+COUNTIF(Q$2:Q39,Q39)-1, "")</f>
        <v/>
      </c>
      <c r="S39" t="str">
        <f>IFERROR(INDEX($P$2:$P$137,MATCH(ROWS(S$2:S39),$R$2:$R$137,0)), "")</f>
        <v/>
      </c>
    </row>
    <row r="40" spans="15:19" ht="18" x14ac:dyDescent="0.25">
      <c r="O40" t="str">
        <f t="shared" si="4"/>
        <v/>
      </c>
      <c r="P40" t="str">
        <f>IFERROR(INDEX($O$2:$O$137, _xlfn.AGGREGATE(15, 6, (ROW($O$2:$O$137)-ROW($O$2)+1)/($O$2:$O$137&lt;&gt;""), ROWS(P$2:P40))), "")</f>
        <v/>
      </c>
      <c r="Q40" s="20" t="str">
        <f t="shared" si="1"/>
        <v/>
      </c>
      <c r="R40" s="22" t="str">
        <f>IFERROR(RANK(Q40,Q$2:Q$16, 1)+COUNTIF(Q$2:Q40,Q40)-1, "")</f>
        <v/>
      </c>
      <c r="S40" t="str">
        <f>IFERROR(INDEX($P$2:$P$137,MATCH(ROWS(S$2:S40),$R$2:$R$137,0)), "")</f>
        <v/>
      </c>
    </row>
    <row r="41" spans="15:19" ht="18" x14ac:dyDescent="0.25">
      <c r="O41" t="str">
        <f t="shared" si="4"/>
        <v/>
      </c>
      <c r="P41" t="str">
        <f>IFERROR(INDEX($O$2:$O$137, _xlfn.AGGREGATE(15, 6, (ROW($O$2:$O$137)-ROW($O$2)+1)/($O$2:$O$137&lt;&gt;""), ROWS(P$2:P41))), "")</f>
        <v/>
      </c>
      <c r="Q41" s="20" t="str">
        <f t="shared" si="1"/>
        <v/>
      </c>
      <c r="R41" s="22" t="str">
        <f>IFERROR(RANK(Q41,Q$2:Q$16, 1)+COUNTIF(Q$2:Q41,Q41)-1, "")</f>
        <v/>
      </c>
      <c r="S41" t="str">
        <f>IFERROR(INDEX($P$2:$P$137,MATCH(ROWS(S$2:S41),$R$2:$R$137,0)), "")</f>
        <v/>
      </c>
    </row>
    <row r="42" spans="15:19" ht="18" x14ac:dyDescent="0.25">
      <c r="O42" t="str">
        <f t="shared" si="4"/>
        <v/>
      </c>
      <c r="P42" t="str">
        <f>IFERROR(INDEX($O$2:$O$137, _xlfn.AGGREGATE(15, 6, (ROW($O$2:$O$137)-ROW($O$2)+1)/($O$2:$O$137&lt;&gt;""), ROWS(P$2:P42))), "")</f>
        <v/>
      </c>
      <c r="Q42" s="20" t="str">
        <f t="shared" si="1"/>
        <v/>
      </c>
      <c r="R42" s="22" t="str">
        <f>IFERROR(RANK(Q42,Q$2:Q$16, 1)+COUNTIF(Q$2:Q42,Q42)-1, "")</f>
        <v/>
      </c>
      <c r="S42" t="str">
        <f>IFERROR(INDEX($P$2:$P$137,MATCH(ROWS(S$2:S42),$R$2:$R$137,0)), "")</f>
        <v/>
      </c>
    </row>
    <row r="43" spans="15:19" ht="18" x14ac:dyDescent="0.25">
      <c r="O43" t="str">
        <f t="shared" si="4"/>
        <v/>
      </c>
      <c r="P43" t="str">
        <f>IFERROR(INDEX($O$2:$O$137, _xlfn.AGGREGATE(15, 6, (ROW($O$2:$O$137)-ROW($O$2)+1)/($O$2:$O$137&lt;&gt;""), ROWS(P$2:P43))), "")</f>
        <v/>
      </c>
      <c r="Q43" s="20" t="str">
        <f t="shared" si="1"/>
        <v/>
      </c>
      <c r="R43" s="22" t="str">
        <f>IFERROR(RANK(Q43,Q$2:Q$16, 1)+COUNTIF(Q$2:Q43,Q43)-1, "")</f>
        <v/>
      </c>
      <c r="S43" t="str">
        <f>IFERROR(INDEX($P$2:$P$137,MATCH(ROWS(S$2:S43),$R$2:$R$137,0)), "")</f>
        <v/>
      </c>
    </row>
    <row r="44" spans="15:19" ht="18" x14ac:dyDescent="0.25">
      <c r="O44" t="str">
        <f t="shared" si="4"/>
        <v/>
      </c>
      <c r="P44" t="str">
        <f>IFERROR(INDEX($O$2:$O$137, _xlfn.AGGREGATE(15, 6, (ROW($O$2:$O$137)-ROW($O$2)+1)/($O$2:$O$137&lt;&gt;""), ROWS(P$2:P44))), "")</f>
        <v/>
      </c>
      <c r="Q44" s="20" t="str">
        <f t="shared" si="1"/>
        <v/>
      </c>
      <c r="R44" s="22" t="str">
        <f>IFERROR(RANK(Q44,Q$2:Q$16, 1)+COUNTIF(Q$2:Q44,Q44)-1, "")</f>
        <v/>
      </c>
      <c r="S44" t="str">
        <f>IFERROR(INDEX($P$2:$P$137,MATCH(ROWS(S$2:S44),$R$2:$R$137,0)), "")</f>
        <v/>
      </c>
    </row>
    <row r="45" spans="15:19" ht="18" x14ac:dyDescent="0.25">
      <c r="O45" t="str">
        <f t="shared" si="4"/>
        <v/>
      </c>
      <c r="P45" t="str">
        <f>IFERROR(INDEX($O$2:$O$137, _xlfn.AGGREGATE(15, 6, (ROW($O$2:$O$137)-ROW($O$2)+1)/($O$2:$O$137&lt;&gt;""), ROWS(P$2:P45))), "")</f>
        <v/>
      </c>
      <c r="Q45" s="20" t="str">
        <f t="shared" si="1"/>
        <v/>
      </c>
      <c r="R45" s="22" t="str">
        <f>IFERROR(RANK(Q45,Q$2:Q$16, 1)+COUNTIF(Q$2:Q45,Q45)-1, "")</f>
        <v/>
      </c>
      <c r="S45" t="str">
        <f>IFERROR(INDEX($P$2:$P$137,MATCH(ROWS(S$2:S45),$R$2:$R$137,0)), "")</f>
        <v/>
      </c>
    </row>
    <row r="46" spans="15:19" ht="18" x14ac:dyDescent="0.25">
      <c r="O46" t="str">
        <f t="shared" si="4"/>
        <v/>
      </c>
      <c r="P46" t="str">
        <f>IFERROR(INDEX($O$2:$O$137, _xlfn.AGGREGATE(15, 6, (ROW($O$2:$O$137)-ROW($O$2)+1)/($O$2:$O$137&lt;&gt;""), ROWS(P$2:P46))), "")</f>
        <v/>
      </c>
      <c r="Q46" s="20" t="str">
        <f t="shared" si="1"/>
        <v/>
      </c>
      <c r="R46" s="22" t="str">
        <f>IFERROR(RANK(Q46,Q$2:Q$16, 1)+COUNTIF(Q$2:Q46,Q46)-1, "")</f>
        <v/>
      </c>
      <c r="S46" t="str">
        <f>IFERROR(INDEX($P$2:$P$137,MATCH(ROWS(S$2:S46),$R$2:$R$137,0)), "")</f>
        <v/>
      </c>
    </row>
    <row r="47" spans="15:19" ht="18" x14ac:dyDescent="0.25">
      <c r="O47" t="str">
        <f t="shared" si="4"/>
        <v/>
      </c>
      <c r="P47" t="str">
        <f>IFERROR(INDEX($O$2:$O$137, _xlfn.AGGREGATE(15, 6, (ROW($O$2:$O$137)-ROW($O$2)+1)/($O$2:$O$137&lt;&gt;""), ROWS(P$2:P47))), "")</f>
        <v/>
      </c>
      <c r="Q47" s="20" t="str">
        <f t="shared" si="1"/>
        <v/>
      </c>
      <c r="R47" s="22" t="str">
        <f>IFERROR(RANK(Q47,Q$2:Q$16, 1)+COUNTIF(Q$2:Q47,Q47)-1, "")</f>
        <v/>
      </c>
      <c r="S47" t="str">
        <f>IFERROR(INDEX($P$2:$P$137,MATCH(ROWS(S$2:S47),$R$2:$R$137,0)), "")</f>
        <v/>
      </c>
    </row>
    <row r="48" spans="15:19" ht="18" x14ac:dyDescent="0.25">
      <c r="O48" t="str">
        <f t="shared" si="4"/>
        <v/>
      </c>
      <c r="P48" t="str">
        <f>IFERROR(INDEX($O$2:$O$137, _xlfn.AGGREGATE(15, 6, (ROW($O$2:$O$137)-ROW($O$2)+1)/($O$2:$O$137&lt;&gt;""), ROWS(P$2:P48))), "")</f>
        <v/>
      </c>
      <c r="Q48" s="20" t="str">
        <f t="shared" si="1"/>
        <v/>
      </c>
      <c r="R48" s="22" t="str">
        <f>IFERROR(RANK(Q48,Q$2:Q$16, 1)+COUNTIF(Q$2:Q48,Q48)-1, "")</f>
        <v/>
      </c>
      <c r="S48" t="str">
        <f>IFERROR(INDEX($P$2:$P$137,MATCH(ROWS(S$2:S48),$R$2:$R$137,0)), "")</f>
        <v/>
      </c>
    </row>
    <row r="49" spans="15:19" ht="18" x14ac:dyDescent="0.25">
      <c r="O49" t="str">
        <f t="shared" si="4"/>
        <v/>
      </c>
      <c r="P49" t="str">
        <f>IFERROR(INDEX($O$2:$O$137, _xlfn.AGGREGATE(15, 6, (ROW($O$2:$O$137)-ROW($O$2)+1)/($O$2:$O$137&lt;&gt;""), ROWS(P$2:P49))), "")</f>
        <v/>
      </c>
      <c r="Q49" s="20" t="str">
        <f t="shared" si="1"/>
        <v/>
      </c>
      <c r="R49" s="22" t="str">
        <f>IFERROR(RANK(Q49,Q$2:Q$16, 1)+COUNTIF(Q$2:Q49,Q49)-1, "")</f>
        <v/>
      </c>
      <c r="S49" t="str">
        <f>IFERROR(INDEX($P$2:$P$137,MATCH(ROWS(S$2:S49),$R$2:$R$137,0)), "")</f>
        <v/>
      </c>
    </row>
    <row r="50" spans="15:19" ht="18" x14ac:dyDescent="0.25">
      <c r="O50" t="str">
        <f t="shared" si="4"/>
        <v/>
      </c>
      <c r="P50" t="str">
        <f>IFERROR(INDEX($O$2:$O$137, _xlfn.AGGREGATE(15, 6, (ROW($O$2:$O$137)-ROW($O$2)+1)/($O$2:$O$137&lt;&gt;""), ROWS(P$2:P50))), "")</f>
        <v/>
      </c>
      <c r="Q50" s="20" t="str">
        <f t="shared" si="1"/>
        <v/>
      </c>
      <c r="R50" s="22" t="str">
        <f>IFERROR(RANK(Q50,Q$2:Q$16, 1)+COUNTIF(Q$2:Q50,Q50)-1, "")</f>
        <v/>
      </c>
      <c r="S50" t="str">
        <f>IFERROR(INDEX($P$2:$P$137,MATCH(ROWS(S$2:S50),$R$2:$R$137,0)), "")</f>
        <v/>
      </c>
    </row>
    <row r="51" spans="15:19" ht="18" x14ac:dyDescent="0.25">
      <c r="O51" t="str">
        <f t="shared" si="4"/>
        <v/>
      </c>
      <c r="P51" t="str">
        <f>IFERROR(INDEX($O$2:$O$137, _xlfn.AGGREGATE(15, 6, (ROW($O$2:$O$137)-ROW($O$2)+1)/($O$2:$O$137&lt;&gt;""), ROWS(P$2:P51))), "")</f>
        <v/>
      </c>
      <c r="Q51" s="20" t="str">
        <f t="shared" si="1"/>
        <v/>
      </c>
      <c r="R51" s="22" t="str">
        <f>IFERROR(RANK(Q51,Q$2:Q$16, 1)+COUNTIF(Q$2:Q51,Q51)-1, "")</f>
        <v/>
      </c>
      <c r="S51" t="str">
        <f>IFERROR(INDEX($P$2:$P$137,MATCH(ROWS(S$2:S51),$R$2:$R$137,0)), "")</f>
        <v/>
      </c>
    </row>
    <row r="52" spans="15:19" ht="18" x14ac:dyDescent="0.25">
      <c r="O52" t="str">
        <f t="shared" si="4"/>
        <v/>
      </c>
      <c r="P52" t="str">
        <f>IFERROR(INDEX($O$2:$O$137, _xlfn.AGGREGATE(15, 6, (ROW($O$2:$O$137)-ROW($O$2)+1)/($O$2:$O$137&lt;&gt;""), ROWS(P$2:P52))), "")</f>
        <v/>
      </c>
      <c r="Q52" s="20" t="str">
        <f t="shared" si="1"/>
        <v/>
      </c>
      <c r="R52" s="22" t="str">
        <f>IFERROR(RANK(Q52,Q$2:Q$16, 1)+COUNTIF(Q$2:Q52,Q52)-1, "")</f>
        <v/>
      </c>
      <c r="S52" t="str">
        <f>IFERROR(INDEX($P$2:$P$137,MATCH(ROWS(S$2:S52),$R$2:$R$137,0)), "")</f>
        <v/>
      </c>
    </row>
    <row r="53" spans="15:19" ht="18" x14ac:dyDescent="0.25">
      <c r="O53" t="str">
        <f t="shared" si="4"/>
        <v/>
      </c>
      <c r="P53" t="str">
        <f>IFERROR(INDEX($O$2:$O$137, _xlfn.AGGREGATE(15, 6, (ROW($O$2:$O$137)-ROW($O$2)+1)/($O$2:$O$137&lt;&gt;""), ROWS(P$2:P53))), "")</f>
        <v/>
      </c>
      <c r="Q53" s="20" t="str">
        <f t="shared" si="1"/>
        <v/>
      </c>
      <c r="R53" s="22" t="str">
        <f>IFERROR(RANK(Q53,Q$2:Q$16, 1)+COUNTIF(Q$2:Q53,Q53)-1, "")</f>
        <v/>
      </c>
      <c r="S53" t="str">
        <f>IFERROR(INDEX($P$2:$P$137,MATCH(ROWS(S$2:S53),$R$2:$R$137,0)), "")</f>
        <v/>
      </c>
    </row>
    <row r="54" spans="15:19" ht="18" x14ac:dyDescent="0.25">
      <c r="O54" t="str">
        <f t="shared" si="4"/>
        <v/>
      </c>
      <c r="P54" t="str">
        <f>IFERROR(INDEX($O$2:$O$137, _xlfn.AGGREGATE(15, 6, (ROW($O$2:$O$137)-ROW($O$2)+1)/($O$2:$O$137&lt;&gt;""), ROWS(P$2:P54))), "")</f>
        <v/>
      </c>
      <c r="Q54" s="20" t="str">
        <f t="shared" si="1"/>
        <v/>
      </c>
      <c r="R54" s="22" t="str">
        <f>IFERROR(RANK(Q54,Q$2:Q$16, 1)+COUNTIF(Q$2:Q54,Q54)-1, "")</f>
        <v/>
      </c>
      <c r="S54" t="str">
        <f>IFERROR(INDEX($P$2:$P$137,MATCH(ROWS(S$2:S54),$R$2:$R$137,0)), "")</f>
        <v/>
      </c>
    </row>
    <row r="55" spans="15:19" ht="18" x14ac:dyDescent="0.25">
      <c r="O55" t="str">
        <f t="shared" si="4"/>
        <v/>
      </c>
      <c r="P55" t="str">
        <f>IFERROR(INDEX($O$2:$O$137, _xlfn.AGGREGATE(15, 6, (ROW($O$2:$O$137)-ROW($O$2)+1)/($O$2:$O$137&lt;&gt;""), ROWS(P$2:P55))), "")</f>
        <v/>
      </c>
      <c r="Q55" s="20" t="str">
        <f t="shared" si="1"/>
        <v/>
      </c>
      <c r="R55" s="22" t="str">
        <f>IFERROR(RANK(Q55,Q$2:Q$16, 1)+COUNTIF(Q$2:Q55,Q55)-1, "")</f>
        <v/>
      </c>
      <c r="S55" t="str">
        <f>IFERROR(INDEX($P$2:$P$137,MATCH(ROWS(S$2:S55),$R$2:$R$137,0)), "")</f>
        <v/>
      </c>
    </row>
    <row r="56" spans="15:19" ht="18" x14ac:dyDescent="0.25">
      <c r="O56" t="str">
        <f>G2</f>
        <v/>
      </c>
      <c r="P56" t="str">
        <f>IFERROR(INDEX($O$2:$O$137, _xlfn.AGGREGATE(15, 6, (ROW($O$2:$O$137)-ROW($O$2)+1)/($O$2:$O$137&lt;&gt;""), ROWS(P$2:P56))), "")</f>
        <v/>
      </c>
      <c r="Q56" s="20" t="str">
        <f t="shared" si="1"/>
        <v/>
      </c>
      <c r="R56" s="22" t="str">
        <f>IFERROR(RANK(Q56,Q$2:Q$16, 1)+COUNTIF(Q$2:Q56,Q56)-1, "")</f>
        <v/>
      </c>
      <c r="S56" t="str">
        <f>IFERROR(INDEX($P$2:$P$137,MATCH(ROWS(S$2:S56),$R$2:$R$137,0)), "")</f>
        <v/>
      </c>
    </row>
    <row r="57" spans="15:19" ht="18" x14ac:dyDescent="0.25">
      <c r="O57" t="str">
        <f t="shared" ref="O57:O82" si="5">G3</f>
        <v/>
      </c>
      <c r="P57" t="str">
        <f>IFERROR(INDEX($O$2:$O$137, _xlfn.AGGREGATE(15, 6, (ROW($O$2:$O$137)-ROW($O$2)+1)/($O$2:$O$137&lt;&gt;""), ROWS(P$2:P57))), "")</f>
        <v/>
      </c>
      <c r="Q57" s="20" t="str">
        <f t="shared" si="1"/>
        <v/>
      </c>
      <c r="R57" s="22" t="str">
        <f>IFERROR(RANK(Q57,Q$2:Q$16, 1)+COUNTIF(Q$2:Q57,Q57)-1, "")</f>
        <v/>
      </c>
      <c r="S57" t="str">
        <f>IFERROR(INDEX($P$2:$P$137,MATCH(ROWS(S$2:S57),$R$2:$R$137,0)), "")</f>
        <v/>
      </c>
    </row>
    <row r="58" spans="15:19" ht="18" x14ac:dyDescent="0.25">
      <c r="O58" t="str">
        <f t="shared" si="5"/>
        <v/>
      </c>
      <c r="P58" t="str">
        <f>IFERROR(INDEX($O$2:$O$137, _xlfn.AGGREGATE(15, 6, (ROW($O$2:$O$137)-ROW($O$2)+1)/($O$2:$O$137&lt;&gt;""), ROWS(P$2:P58))), "")</f>
        <v/>
      </c>
      <c r="Q58" s="20" t="str">
        <f t="shared" si="1"/>
        <v/>
      </c>
      <c r="R58" s="22" t="str">
        <f>IFERROR(RANK(Q58,Q$2:Q$16, 1)+COUNTIF(Q$2:Q58,Q58)-1, "")</f>
        <v/>
      </c>
      <c r="S58" t="str">
        <f>IFERROR(INDEX($P$2:$P$137,MATCH(ROWS(S$2:S58),$R$2:$R$137,0)), "")</f>
        <v/>
      </c>
    </row>
    <row r="59" spans="15:19" ht="18" x14ac:dyDescent="0.25">
      <c r="O59" t="str">
        <f t="shared" si="5"/>
        <v/>
      </c>
      <c r="P59" t="str">
        <f>IFERROR(INDEX($O$2:$O$137, _xlfn.AGGREGATE(15, 6, (ROW($O$2:$O$137)-ROW($O$2)+1)/($O$2:$O$137&lt;&gt;""), ROWS(P$2:P59))), "")</f>
        <v/>
      </c>
      <c r="Q59" s="20" t="str">
        <f t="shared" si="1"/>
        <v/>
      </c>
      <c r="R59" s="22" t="str">
        <f>IFERROR(RANK(Q59,Q$2:Q$16, 1)+COUNTIF(Q$2:Q59,Q59)-1, "")</f>
        <v/>
      </c>
      <c r="S59" t="str">
        <f>IFERROR(INDEX($P$2:$P$137,MATCH(ROWS(S$2:S59),$R$2:$R$137,0)), "")</f>
        <v/>
      </c>
    </row>
    <row r="60" spans="15:19" ht="18" x14ac:dyDescent="0.25">
      <c r="O60" t="str">
        <f t="shared" si="5"/>
        <v/>
      </c>
      <c r="P60" t="str">
        <f>IFERROR(INDEX($O$2:$O$137, _xlfn.AGGREGATE(15, 6, (ROW($O$2:$O$137)-ROW($O$2)+1)/($O$2:$O$137&lt;&gt;""), ROWS(P$2:P60))), "")</f>
        <v/>
      </c>
      <c r="Q60" s="20" t="str">
        <f t="shared" si="1"/>
        <v/>
      </c>
      <c r="R60" s="22" t="str">
        <f>IFERROR(RANK(Q60,Q$2:Q$16, 1)+COUNTIF(Q$2:Q60,Q60)-1, "")</f>
        <v/>
      </c>
      <c r="S60" t="str">
        <f>IFERROR(INDEX($P$2:$P$137,MATCH(ROWS(S$2:S60),$R$2:$R$137,0)), "")</f>
        <v/>
      </c>
    </row>
    <row r="61" spans="15:19" ht="18" x14ac:dyDescent="0.25">
      <c r="O61" t="str">
        <f t="shared" si="5"/>
        <v/>
      </c>
      <c r="P61" t="str">
        <f>IFERROR(INDEX($O$2:$O$137, _xlfn.AGGREGATE(15, 6, (ROW($O$2:$O$137)-ROW($O$2)+1)/($O$2:$O$137&lt;&gt;""), ROWS(P$2:P61))), "")</f>
        <v/>
      </c>
      <c r="Q61" s="20" t="str">
        <f t="shared" si="1"/>
        <v/>
      </c>
      <c r="R61" s="22" t="str">
        <f>IFERROR(RANK(Q61,Q$2:Q$16, 1)+COUNTIF(Q$2:Q61,Q61)-1, "")</f>
        <v/>
      </c>
      <c r="S61" t="str">
        <f>IFERROR(INDEX($P$2:$P$137,MATCH(ROWS(S$2:S61),$R$2:$R$137,0)), "")</f>
        <v/>
      </c>
    </row>
    <row r="62" spans="15:19" ht="18" x14ac:dyDescent="0.25">
      <c r="O62" t="str">
        <f t="shared" si="5"/>
        <v/>
      </c>
      <c r="P62" t="str">
        <f>IFERROR(INDEX($O$2:$O$137, _xlfn.AGGREGATE(15, 6, (ROW($O$2:$O$137)-ROW($O$2)+1)/($O$2:$O$137&lt;&gt;""), ROWS(P$2:P62))), "")</f>
        <v/>
      </c>
      <c r="Q62" s="20" t="str">
        <f t="shared" si="1"/>
        <v/>
      </c>
      <c r="R62" s="22" t="str">
        <f>IFERROR(RANK(Q62,Q$2:Q$16, 1)+COUNTIF(Q$2:Q62,Q62)-1, "")</f>
        <v/>
      </c>
      <c r="S62" t="str">
        <f>IFERROR(INDEX($P$2:$P$137,MATCH(ROWS(S$2:S62),$R$2:$R$137,0)), "")</f>
        <v/>
      </c>
    </row>
    <row r="63" spans="15:19" ht="18" x14ac:dyDescent="0.25">
      <c r="O63" t="str">
        <f t="shared" si="5"/>
        <v/>
      </c>
      <c r="P63" t="str">
        <f>IFERROR(INDEX($O$2:$O$137, _xlfn.AGGREGATE(15, 6, (ROW($O$2:$O$137)-ROW($O$2)+1)/($O$2:$O$137&lt;&gt;""), ROWS(P$2:P63))), "")</f>
        <v/>
      </c>
      <c r="Q63" s="20" t="str">
        <f t="shared" si="1"/>
        <v/>
      </c>
      <c r="R63" s="22" t="str">
        <f>IFERROR(RANK(Q63,Q$2:Q$16, 1)+COUNTIF(Q$2:Q63,Q63)-1, "")</f>
        <v/>
      </c>
      <c r="S63" t="str">
        <f>IFERROR(INDEX($P$2:$P$137,MATCH(ROWS(S$2:S63),$R$2:$R$137,0)), "")</f>
        <v/>
      </c>
    </row>
    <row r="64" spans="15:19" ht="18" x14ac:dyDescent="0.25">
      <c r="O64" t="str">
        <f t="shared" si="5"/>
        <v/>
      </c>
      <c r="P64" t="str">
        <f>IFERROR(INDEX($O$2:$O$137, _xlfn.AGGREGATE(15, 6, (ROW($O$2:$O$137)-ROW($O$2)+1)/($O$2:$O$137&lt;&gt;""), ROWS(P$2:P64))), "")</f>
        <v/>
      </c>
      <c r="Q64" s="20" t="str">
        <f t="shared" si="1"/>
        <v/>
      </c>
      <c r="R64" s="22" t="str">
        <f>IFERROR(RANK(Q64,Q$2:Q$16, 1)+COUNTIF(Q$2:Q64,Q64)-1, "")</f>
        <v/>
      </c>
      <c r="S64" t="str">
        <f>IFERROR(INDEX($P$2:$P$137,MATCH(ROWS(S$2:S64),$R$2:$R$137,0)), "")</f>
        <v/>
      </c>
    </row>
    <row r="65" spans="15:19" ht="18" x14ac:dyDescent="0.25">
      <c r="O65" t="str">
        <f t="shared" si="5"/>
        <v/>
      </c>
      <c r="P65" t="str">
        <f>IFERROR(INDEX($O$2:$O$137, _xlfn.AGGREGATE(15, 6, (ROW($O$2:$O$137)-ROW($O$2)+1)/($O$2:$O$137&lt;&gt;""), ROWS(P$2:P65))), "")</f>
        <v/>
      </c>
      <c r="Q65" s="20" t="str">
        <f t="shared" si="1"/>
        <v/>
      </c>
      <c r="R65" s="22" t="str">
        <f>IFERROR(RANK(Q65,Q$2:Q$16, 1)+COUNTIF(Q$2:Q65,Q65)-1, "")</f>
        <v/>
      </c>
      <c r="S65" t="str">
        <f>IFERROR(INDEX($P$2:$P$137,MATCH(ROWS(S$2:S65),$R$2:$R$137,0)), "")</f>
        <v/>
      </c>
    </row>
    <row r="66" spans="15:19" ht="18" x14ac:dyDescent="0.25">
      <c r="O66" t="str">
        <f t="shared" si="5"/>
        <v/>
      </c>
      <c r="P66" t="str">
        <f>IFERROR(INDEX($O$2:$O$137, _xlfn.AGGREGATE(15, 6, (ROW($O$2:$O$137)-ROW($O$2)+1)/($O$2:$O$137&lt;&gt;""), ROWS(P$2:P66))), "")</f>
        <v/>
      </c>
      <c r="Q66" s="20" t="str">
        <f t="shared" si="1"/>
        <v/>
      </c>
      <c r="R66" s="22" t="str">
        <f>IFERROR(RANK(Q66,Q$2:Q$16, 1)+COUNTIF(Q$2:Q66,Q66)-1, "")</f>
        <v/>
      </c>
      <c r="S66" t="str">
        <f>IFERROR(INDEX($P$2:$P$137,MATCH(ROWS(S$2:S66),$R$2:$R$137,0)), "")</f>
        <v/>
      </c>
    </row>
    <row r="67" spans="15:19" ht="18" x14ac:dyDescent="0.25">
      <c r="O67" t="str">
        <f t="shared" si="5"/>
        <v/>
      </c>
      <c r="P67" t="str">
        <f>IFERROR(INDEX($O$2:$O$137, _xlfn.AGGREGATE(15, 6, (ROW($O$2:$O$137)-ROW($O$2)+1)/($O$2:$O$137&lt;&gt;""), ROWS(P$2:P67))), "")</f>
        <v/>
      </c>
      <c r="Q67" s="20" t="str">
        <f t="shared" ref="Q67:Q130" si="6">IF(P67="","",COUNTIF($P$2:$P$11,"&lt;="&amp;P67))</f>
        <v/>
      </c>
      <c r="R67" s="22" t="str">
        <f>IFERROR(RANK(Q67,Q$2:Q$16, 1)+COUNTIF(Q$2:Q67,Q67)-1, "")</f>
        <v/>
      </c>
      <c r="S67" t="str">
        <f>IFERROR(INDEX($P$2:$P$137,MATCH(ROWS(S$2:S67),$R$2:$R$137,0)), "")</f>
        <v/>
      </c>
    </row>
    <row r="68" spans="15:19" ht="18" x14ac:dyDescent="0.25">
      <c r="O68" t="str">
        <f t="shared" si="5"/>
        <v/>
      </c>
      <c r="P68" t="str">
        <f>IFERROR(INDEX($O$2:$O$137, _xlfn.AGGREGATE(15, 6, (ROW($O$2:$O$137)-ROW($O$2)+1)/($O$2:$O$137&lt;&gt;""), ROWS(P$2:P68))), "")</f>
        <v/>
      </c>
      <c r="Q68" s="20" t="str">
        <f t="shared" si="6"/>
        <v/>
      </c>
      <c r="R68" s="22" t="str">
        <f>IFERROR(RANK(Q68,Q$2:Q$16, 1)+COUNTIF(Q$2:Q68,Q68)-1, "")</f>
        <v/>
      </c>
      <c r="S68" t="str">
        <f>IFERROR(INDEX($P$2:$P$137,MATCH(ROWS(S$2:S68),$R$2:$R$137,0)), "")</f>
        <v/>
      </c>
    </row>
    <row r="69" spans="15:19" ht="18" x14ac:dyDescent="0.25">
      <c r="O69" t="str">
        <f t="shared" si="5"/>
        <v/>
      </c>
      <c r="P69" t="str">
        <f>IFERROR(INDEX($O$2:$O$137, _xlfn.AGGREGATE(15, 6, (ROW($O$2:$O$137)-ROW($O$2)+1)/($O$2:$O$137&lt;&gt;""), ROWS(P$2:P69))), "")</f>
        <v/>
      </c>
      <c r="Q69" s="20" t="str">
        <f t="shared" si="6"/>
        <v/>
      </c>
      <c r="R69" s="22" t="str">
        <f>IFERROR(RANK(Q69,Q$2:Q$16, 1)+COUNTIF(Q$2:Q69,Q69)-1, "")</f>
        <v/>
      </c>
      <c r="S69" t="str">
        <f>IFERROR(INDEX($P$2:$P$137,MATCH(ROWS(S$2:S69),$R$2:$R$137,0)), "")</f>
        <v/>
      </c>
    </row>
    <row r="70" spans="15:19" ht="18" x14ac:dyDescent="0.25">
      <c r="O70" t="str">
        <f t="shared" si="5"/>
        <v/>
      </c>
      <c r="P70" t="str">
        <f>IFERROR(INDEX($O$2:$O$137, _xlfn.AGGREGATE(15, 6, (ROW($O$2:$O$137)-ROW($O$2)+1)/($O$2:$O$137&lt;&gt;""), ROWS(P$2:P70))), "")</f>
        <v/>
      </c>
      <c r="Q70" s="20" t="str">
        <f t="shared" si="6"/>
        <v/>
      </c>
      <c r="R70" s="22" t="str">
        <f>IFERROR(RANK(Q70,Q$2:Q$16, 1)+COUNTIF(Q$2:Q70,Q70)-1, "")</f>
        <v/>
      </c>
      <c r="S70" t="str">
        <f>IFERROR(INDEX($P$2:$P$137,MATCH(ROWS(S$2:S70),$R$2:$R$137,0)), "")</f>
        <v/>
      </c>
    </row>
    <row r="71" spans="15:19" ht="18" x14ac:dyDescent="0.25">
      <c r="O71" t="str">
        <f t="shared" si="5"/>
        <v/>
      </c>
      <c r="P71" t="str">
        <f>IFERROR(INDEX($O$2:$O$137, _xlfn.AGGREGATE(15, 6, (ROW($O$2:$O$137)-ROW($O$2)+1)/($O$2:$O$137&lt;&gt;""), ROWS(P$2:P71))), "")</f>
        <v/>
      </c>
      <c r="Q71" s="20" t="str">
        <f t="shared" si="6"/>
        <v/>
      </c>
      <c r="R71" s="22" t="str">
        <f>IFERROR(RANK(Q71,Q$2:Q$16, 1)+COUNTIF(Q$2:Q71,Q71)-1, "")</f>
        <v/>
      </c>
      <c r="S71" t="str">
        <f>IFERROR(INDEX($P$2:$P$137,MATCH(ROWS(S$2:S71),$R$2:$R$137,0)), "")</f>
        <v/>
      </c>
    </row>
    <row r="72" spans="15:19" ht="18" x14ac:dyDescent="0.25">
      <c r="O72" t="str">
        <f t="shared" si="5"/>
        <v/>
      </c>
      <c r="P72" t="str">
        <f>IFERROR(INDEX($O$2:$O$137, _xlfn.AGGREGATE(15, 6, (ROW($O$2:$O$137)-ROW($O$2)+1)/($O$2:$O$137&lt;&gt;""), ROWS(P$2:P72))), "")</f>
        <v/>
      </c>
      <c r="Q72" s="20" t="str">
        <f t="shared" si="6"/>
        <v/>
      </c>
      <c r="R72" s="22" t="str">
        <f>IFERROR(RANK(Q72,Q$2:Q$16, 1)+COUNTIF(Q$2:Q72,Q72)-1, "")</f>
        <v/>
      </c>
      <c r="S72" t="str">
        <f>IFERROR(INDEX($P$2:$P$137,MATCH(ROWS(S$2:S72),$R$2:$R$137,0)), "")</f>
        <v/>
      </c>
    </row>
    <row r="73" spans="15:19" ht="18" x14ac:dyDescent="0.25">
      <c r="O73" t="str">
        <f t="shared" si="5"/>
        <v/>
      </c>
      <c r="P73" t="str">
        <f>IFERROR(INDEX($O$2:$O$137, _xlfn.AGGREGATE(15, 6, (ROW($O$2:$O$137)-ROW($O$2)+1)/($O$2:$O$137&lt;&gt;""), ROWS(P$2:P73))), "")</f>
        <v/>
      </c>
      <c r="Q73" s="20" t="str">
        <f t="shared" si="6"/>
        <v/>
      </c>
      <c r="R73" s="22" t="str">
        <f>IFERROR(RANK(Q73,Q$2:Q$16, 1)+COUNTIF(Q$2:Q73,Q73)-1, "")</f>
        <v/>
      </c>
      <c r="S73" t="str">
        <f>IFERROR(INDEX($P$2:$P$137,MATCH(ROWS(S$2:S73),$R$2:$R$137,0)), "")</f>
        <v/>
      </c>
    </row>
    <row r="74" spans="15:19" ht="18" x14ac:dyDescent="0.25">
      <c r="O74" t="str">
        <f t="shared" si="5"/>
        <v/>
      </c>
      <c r="P74" t="str">
        <f>IFERROR(INDEX($O$2:$O$137, _xlfn.AGGREGATE(15, 6, (ROW($O$2:$O$137)-ROW($O$2)+1)/($O$2:$O$137&lt;&gt;""), ROWS(P$2:P74))), "")</f>
        <v/>
      </c>
      <c r="Q74" s="20" t="str">
        <f t="shared" si="6"/>
        <v/>
      </c>
      <c r="R74" s="22" t="str">
        <f>IFERROR(RANK(Q74,Q$2:Q$16, 1)+COUNTIF(Q$2:Q74,Q74)-1, "")</f>
        <v/>
      </c>
      <c r="S74" t="str">
        <f>IFERROR(INDEX($P$2:$P$137,MATCH(ROWS(S$2:S74),$R$2:$R$137,0)), "")</f>
        <v/>
      </c>
    </row>
    <row r="75" spans="15:19" ht="18" x14ac:dyDescent="0.25">
      <c r="O75" t="str">
        <f t="shared" si="5"/>
        <v/>
      </c>
      <c r="P75" t="str">
        <f>IFERROR(INDEX($O$2:$O$137, _xlfn.AGGREGATE(15, 6, (ROW($O$2:$O$137)-ROW($O$2)+1)/($O$2:$O$137&lt;&gt;""), ROWS(P$2:P75))), "")</f>
        <v/>
      </c>
      <c r="Q75" s="20" t="str">
        <f t="shared" si="6"/>
        <v/>
      </c>
      <c r="R75" s="22" t="str">
        <f>IFERROR(RANK(Q75,Q$2:Q$16, 1)+COUNTIF(Q$2:Q75,Q75)-1, "")</f>
        <v/>
      </c>
      <c r="S75" t="str">
        <f>IFERROR(INDEX($P$2:$P$137,MATCH(ROWS(S$2:S75),$R$2:$R$137,0)), "")</f>
        <v/>
      </c>
    </row>
    <row r="76" spans="15:19" ht="18" x14ac:dyDescent="0.25">
      <c r="O76" t="str">
        <f t="shared" si="5"/>
        <v/>
      </c>
      <c r="P76" t="str">
        <f>IFERROR(INDEX($O$2:$O$137, _xlfn.AGGREGATE(15, 6, (ROW($O$2:$O$137)-ROW($O$2)+1)/($O$2:$O$137&lt;&gt;""), ROWS(P$2:P76))), "")</f>
        <v/>
      </c>
      <c r="Q76" s="20" t="str">
        <f t="shared" si="6"/>
        <v/>
      </c>
      <c r="R76" s="22" t="str">
        <f>IFERROR(RANK(Q76,Q$2:Q$16, 1)+COUNTIF(Q$2:Q76,Q76)-1, "")</f>
        <v/>
      </c>
      <c r="S76" t="str">
        <f>IFERROR(INDEX($P$2:$P$137,MATCH(ROWS(S$2:S76),$R$2:$R$137,0)), "")</f>
        <v/>
      </c>
    </row>
    <row r="77" spans="15:19" ht="18" x14ac:dyDescent="0.25">
      <c r="O77" t="str">
        <f t="shared" si="5"/>
        <v/>
      </c>
      <c r="P77" t="str">
        <f>IFERROR(INDEX($O$2:$O$137, _xlfn.AGGREGATE(15, 6, (ROW($O$2:$O$137)-ROW($O$2)+1)/($O$2:$O$137&lt;&gt;""), ROWS(P$2:P77))), "")</f>
        <v/>
      </c>
      <c r="Q77" s="20" t="str">
        <f t="shared" si="6"/>
        <v/>
      </c>
      <c r="R77" s="22" t="str">
        <f>IFERROR(RANK(Q77,Q$2:Q$16, 1)+COUNTIF(Q$2:Q77,Q77)-1, "")</f>
        <v/>
      </c>
      <c r="S77" t="str">
        <f>IFERROR(INDEX($P$2:$P$137,MATCH(ROWS(S$2:S77),$R$2:$R$137,0)), "")</f>
        <v/>
      </c>
    </row>
    <row r="78" spans="15:19" ht="18" x14ac:dyDescent="0.25">
      <c r="O78" t="str">
        <f t="shared" si="5"/>
        <v/>
      </c>
      <c r="P78" t="str">
        <f>IFERROR(INDEX($O$2:$O$137, _xlfn.AGGREGATE(15, 6, (ROW($O$2:$O$137)-ROW($O$2)+1)/($O$2:$O$137&lt;&gt;""), ROWS(P$2:P78))), "")</f>
        <v/>
      </c>
      <c r="Q78" s="20" t="str">
        <f t="shared" si="6"/>
        <v/>
      </c>
      <c r="R78" s="22" t="str">
        <f>IFERROR(RANK(Q78,Q$2:Q$16, 1)+COUNTIF(Q$2:Q78,Q78)-1, "")</f>
        <v/>
      </c>
      <c r="S78" t="str">
        <f>IFERROR(INDEX($P$2:$P$137,MATCH(ROWS(S$2:S78),$R$2:$R$137,0)), "")</f>
        <v/>
      </c>
    </row>
    <row r="79" spans="15:19" ht="18" x14ac:dyDescent="0.25">
      <c r="O79" t="str">
        <f t="shared" si="5"/>
        <v/>
      </c>
      <c r="P79" t="str">
        <f>IFERROR(INDEX($O$2:$O$137, _xlfn.AGGREGATE(15, 6, (ROW($O$2:$O$137)-ROW($O$2)+1)/($O$2:$O$137&lt;&gt;""), ROWS(P$2:P79))), "")</f>
        <v/>
      </c>
      <c r="Q79" s="20" t="str">
        <f t="shared" si="6"/>
        <v/>
      </c>
      <c r="R79" s="22" t="str">
        <f>IFERROR(RANK(Q79,Q$2:Q$16, 1)+COUNTIF(Q$2:Q79,Q79)-1, "")</f>
        <v/>
      </c>
      <c r="S79" t="str">
        <f>IFERROR(INDEX($P$2:$P$137,MATCH(ROWS(S$2:S79),$R$2:$R$137,0)), "")</f>
        <v/>
      </c>
    </row>
    <row r="80" spans="15:19" ht="18" x14ac:dyDescent="0.25">
      <c r="O80" t="str">
        <f t="shared" si="5"/>
        <v/>
      </c>
      <c r="P80" t="str">
        <f>IFERROR(INDEX($O$2:$O$137, _xlfn.AGGREGATE(15, 6, (ROW($O$2:$O$137)-ROW($O$2)+1)/($O$2:$O$137&lt;&gt;""), ROWS(P$2:P80))), "")</f>
        <v/>
      </c>
      <c r="Q80" s="20" t="str">
        <f t="shared" si="6"/>
        <v/>
      </c>
      <c r="R80" s="22" t="str">
        <f>IFERROR(RANK(Q80,Q$2:Q$16, 1)+COUNTIF(Q$2:Q80,Q80)-1, "")</f>
        <v/>
      </c>
      <c r="S80" t="str">
        <f>IFERROR(INDEX($P$2:$P$137,MATCH(ROWS(S$2:S80),$R$2:$R$137,0)), "")</f>
        <v/>
      </c>
    </row>
    <row r="81" spans="15:19" ht="18" x14ac:dyDescent="0.25">
      <c r="O81" t="str">
        <f t="shared" si="5"/>
        <v/>
      </c>
      <c r="P81" t="str">
        <f>IFERROR(INDEX($O$2:$O$137, _xlfn.AGGREGATE(15, 6, (ROW($O$2:$O$137)-ROW($O$2)+1)/($O$2:$O$137&lt;&gt;""), ROWS(P$2:P81))), "")</f>
        <v/>
      </c>
      <c r="Q81" s="20" t="str">
        <f t="shared" si="6"/>
        <v/>
      </c>
      <c r="R81" s="22" t="str">
        <f>IFERROR(RANK(Q81,Q$2:Q$16, 1)+COUNTIF(Q$2:Q81,Q81)-1, "")</f>
        <v/>
      </c>
      <c r="S81" t="str">
        <f>IFERROR(INDEX($P$2:$P$137,MATCH(ROWS(S$2:S81),$R$2:$R$137,0)), "")</f>
        <v/>
      </c>
    </row>
    <row r="82" spans="15:19" ht="18" x14ac:dyDescent="0.25">
      <c r="O82" t="str">
        <f t="shared" si="5"/>
        <v/>
      </c>
      <c r="P82" t="str">
        <f>IFERROR(INDEX($O$2:$O$137, _xlfn.AGGREGATE(15, 6, (ROW($O$2:$O$137)-ROW($O$2)+1)/($O$2:$O$137&lt;&gt;""), ROWS(P$2:P82))), "")</f>
        <v/>
      </c>
      <c r="Q82" s="20" t="str">
        <f t="shared" si="6"/>
        <v/>
      </c>
      <c r="R82" s="22" t="str">
        <f>IFERROR(RANK(Q82,Q$2:Q$16, 1)+COUNTIF(Q$2:Q82,Q82)-1, "")</f>
        <v/>
      </c>
      <c r="S82" t="str">
        <f>IFERROR(INDEX($P$2:$P$137,MATCH(ROWS(S$2:S82),$R$2:$R$137,0)), "")</f>
        <v/>
      </c>
    </row>
    <row r="83" spans="15:19" ht="18" x14ac:dyDescent="0.25">
      <c r="O83" t="str">
        <f>I2</f>
        <v/>
      </c>
      <c r="P83" t="str">
        <f>IFERROR(INDEX($O$2:$O$137, _xlfn.AGGREGATE(15, 6, (ROW($O$2:$O$137)-ROW($O$2)+1)/($O$2:$O$137&lt;&gt;""), ROWS(P$2:P83))), "")</f>
        <v/>
      </c>
      <c r="Q83" s="20" t="str">
        <f t="shared" si="6"/>
        <v/>
      </c>
      <c r="R83" s="22" t="str">
        <f>IFERROR(RANK(Q83,Q$2:Q$16, 1)+COUNTIF(Q$2:Q83,Q83)-1, "")</f>
        <v/>
      </c>
      <c r="S83" t="str">
        <f>IFERROR(INDEX($P$2:$P$137,MATCH(ROWS(S$2:S83),$R$2:$R$137,0)), "")</f>
        <v/>
      </c>
    </row>
    <row r="84" spans="15:19" ht="18" x14ac:dyDescent="0.25">
      <c r="O84" t="str">
        <f t="shared" ref="O84:O109" si="7">I3</f>
        <v/>
      </c>
      <c r="P84" t="str">
        <f>IFERROR(INDEX($O$2:$O$137, _xlfn.AGGREGATE(15, 6, (ROW($O$2:$O$137)-ROW($O$2)+1)/($O$2:$O$137&lt;&gt;""), ROWS(P$2:P84))), "")</f>
        <v/>
      </c>
      <c r="Q84" s="20" t="str">
        <f t="shared" si="6"/>
        <v/>
      </c>
      <c r="R84" s="22" t="str">
        <f>IFERROR(RANK(Q84,Q$2:Q$16, 1)+COUNTIF(Q$2:Q84,Q84)-1, "")</f>
        <v/>
      </c>
      <c r="S84" t="str">
        <f>IFERROR(INDEX($P$2:$P$137,MATCH(ROWS(S$2:S84),$R$2:$R$137,0)), "")</f>
        <v/>
      </c>
    </row>
    <row r="85" spans="15:19" ht="18" x14ac:dyDescent="0.25">
      <c r="O85" t="str">
        <f t="shared" si="7"/>
        <v/>
      </c>
      <c r="P85" t="str">
        <f>IFERROR(INDEX($O$2:$O$137, _xlfn.AGGREGATE(15, 6, (ROW($O$2:$O$137)-ROW($O$2)+1)/($O$2:$O$137&lt;&gt;""), ROWS(P$2:P85))), "")</f>
        <v/>
      </c>
      <c r="Q85" s="20" t="str">
        <f t="shared" si="6"/>
        <v/>
      </c>
      <c r="R85" s="22" t="str">
        <f>IFERROR(RANK(Q85,Q$2:Q$16, 1)+COUNTIF(Q$2:Q85,Q85)-1, "")</f>
        <v/>
      </c>
      <c r="S85" t="str">
        <f>IFERROR(INDEX($P$2:$P$137,MATCH(ROWS(S$2:S85),$R$2:$R$137,0)), "")</f>
        <v/>
      </c>
    </row>
    <row r="86" spans="15:19" ht="18" x14ac:dyDescent="0.25">
      <c r="O86" t="str">
        <f t="shared" si="7"/>
        <v/>
      </c>
      <c r="P86" t="str">
        <f>IFERROR(INDEX($O$2:$O$137, _xlfn.AGGREGATE(15, 6, (ROW($O$2:$O$137)-ROW($O$2)+1)/($O$2:$O$137&lt;&gt;""), ROWS(P$2:P86))), "")</f>
        <v/>
      </c>
      <c r="Q86" s="20" t="str">
        <f t="shared" si="6"/>
        <v/>
      </c>
      <c r="R86" s="22" t="str">
        <f>IFERROR(RANK(Q86,Q$2:Q$16, 1)+COUNTIF(Q$2:Q86,Q86)-1, "")</f>
        <v/>
      </c>
      <c r="S86" t="str">
        <f>IFERROR(INDEX($P$2:$P$137,MATCH(ROWS(S$2:S86),$R$2:$R$137,0)), "")</f>
        <v/>
      </c>
    </row>
    <row r="87" spans="15:19" ht="18" x14ac:dyDescent="0.25">
      <c r="O87" t="str">
        <f t="shared" si="7"/>
        <v/>
      </c>
      <c r="P87" t="str">
        <f>IFERROR(INDEX($O$2:$O$137, _xlfn.AGGREGATE(15, 6, (ROW($O$2:$O$137)-ROW($O$2)+1)/($O$2:$O$137&lt;&gt;""), ROWS(P$2:P87))), "")</f>
        <v/>
      </c>
      <c r="Q87" s="20" t="str">
        <f t="shared" si="6"/>
        <v/>
      </c>
      <c r="R87" s="22" t="str">
        <f>IFERROR(RANK(Q87,Q$2:Q$16, 1)+COUNTIF(Q$2:Q87,Q87)-1, "")</f>
        <v/>
      </c>
      <c r="S87" t="str">
        <f>IFERROR(INDEX($P$2:$P$137,MATCH(ROWS(S$2:S87),$R$2:$R$137,0)), "")</f>
        <v/>
      </c>
    </row>
    <row r="88" spans="15:19" ht="18" x14ac:dyDescent="0.25">
      <c r="O88" t="str">
        <f t="shared" si="7"/>
        <v/>
      </c>
      <c r="P88" t="str">
        <f>IFERROR(INDEX($O$2:$O$137, _xlfn.AGGREGATE(15, 6, (ROW($O$2:$O$137)-ROW($O$2)+1)/($O$2:$O$137&lt;&gt;""), ROWS(P$2:P88))), "")</f>
        <v/>
      </c>
      <c r="Q88" s="20" t="str">
        <f t="shared" si="6"/>
        <v/>
      </c>
      <c r="R88" s="22" t="str">
        <f>IFERROR(RANK(Q88,Q$2:Q$16, 1)+COUNTIF(Q$2:Q88,Q88)-1, "")</f>
        <v/>
      </c>
      <c r="S88" t="str">
        <f>IFERROR(INDEX($P$2:$P$137,MATCH(ROWS(S$2:S88),$R$2:$R$137,0)), "")</f>
        <v/>
      </c>
    </row>
    <row r="89" spans="15:19" ht="18" x14ac:dyDescent="0.25">
      <c r="O89" t="str">
        <f t="shared" si="7"/>
        <v/>
      </c>
      <c r="P89" t="str">
        <f>IFERROR(INDEX($O$2:$O$137, _xlfn.AGGREGATE(15, 6, (ROW($O$2:$O$137)-ROW($O$2)+1)/($O$2:$O$137&lt;&gt;""), ROWS(P$2:P89))), "")</f>
        <v/>
      </c>
      <c r="Q89" s="20" t="str">
        <f t="shared" si="6"/>
        <v/>
      </c>
      <c r="R89" s="22" t="str">
        <f>IFERROR(RANK(Q89,Q$2:Q$16, 1)+COUNTIF(Q$2:Q89,Q89)-1, "")</f>
        <v/>
      </c>
      <c r="S89" t="str">
        <f>IFERROR(INDEX($P$2:$P$137,MATCH(ROWS(S$2:S89),$R$2:$R$137,0)), "")</f>
        <v/>
      </c>
    </row>
    <row r="90" spans="15:19" ht="18" x14ac:dyDescent="0.25">
      <c r="O90" t="str">
        <f t="shared" si="7"/>
        <v/>
      </c>
      <c r="P90" t="str">
        <f>IFERROR(INDEX($O$2:$O$137, _xlfn.AGGREGATE(15, 6, (ROW($O$2:$O$137)-ROW($O$2)+1)/($O$2:$O$137&lt;&gt;""), ROWS(P$2:P90))), "")</f>
        <v/>
      </c>
      <c r="Q90" s="20" t="str">
        <f t="shared" si="6"/>
        <v/>
      </c>
      <c r="R90" s="22" t="str">
        <f>IFERROR(RANK(Q90,Q$2:Q$16, 1)+COUNTIF(Q$2:Q90,Q90)-1, "")</f>
        <v/>
      </c>
      <c r="S90" t="str">
        <f>IFERROR(INDEX($P$2:$P$137,MATCH(ROWS(S$2:S90),$R$2:$R$137,0)), "")</f>
        <v/>
      </c>
    </row>
    <row r="91" spans="15:19" ht="18" x14ac:dyDescent="0.25">
      <c r="O91" t="str">
        <f t="shared" si="7"/>
        <v/>
      </c>
      <c r="P91" t="str">
        <f>IFERROR(INDEX($O$2:$O$137, _xlfn.AGGREGATE(15, 6, (ROW($O$2:$O$137)-ROW($O$2)+1)/($O$2:$O$137&lt;&gt;""), ROWS(P$2:P91))), "")</f>
        <v/>
      </c>
      <c r="Q91" s="20" t="str">
        <f t="shared" si="6"/>
        <v/>
      </c>
      <c r="R91" s="22" t="str">
        <f>IFERROR(RANK(Q91,Q$2:Q$16, 1)+COUNTIF(Q$2:Q91,Q91)-1, "")</f>
        <v/>
      </c>
      <c r="S91" t="str">
        <f>IFERROR(INDEX($P$2:$P$137,MATCH(ROWS(S$2:S91),$R$2:$R$137,0)), "")</f>
        <v/>
      </c>
    </row>
    <row r="92" spans="15:19" ht="18" x14ac:dyDescent="0.25">
      <c r="O92" t="str">
        <f t="shared" si="7"/>
        <v/>
      </c>
      <c r="P92" t="str">
        <f>IFERROR(INDEX($O$2:$O$137, _xlfn.AGGREGATE(15, 6, (ROW($O$2:$O$137)-ROW($O$2)+1)/($O$2:$O$137&lt;&gt;""), ROWS(P$2:P92))), "")</f>
        <v/>
      </c>
      <c r="Q92" s="20" t="str">
        <f t="shared" si="6"/>
        <v/>
      </c>
      <c r="R92" s="22" t="str">
        <f>IFERROR(RANK(Q92,Q$2:Q$16, 1)+COUNTIF(Q$2:Q92,Q92)-1, "")</f>
        <v/>
      </c>
      <c r="S92" t="str">
        <f>IFERROR(INDEX($P$2:$P$137,MATCH(ROWS(S$2:S92),$R$2:$R$137,0)), "")</f>
        <v/>
      </c>
    </row>
    <row r="93" spans="15:19" ht="18" x14ac:dyDescent="0.25">
      <c r="O93" t="str">
        <f t="shared" si="7"/>
        <v/>
      </c>
      <c r="P93" t="str">
        <f>IFERROR(INDEX($O$2:$O$137, _xlfn.AGGREGATE(15, 6, (ROW($O$2:$O$137)-ROW($O$2)+1)/($O$2:$O$137&lt;&gt;""), ROWS(P$2:P93))), "")</f>
        <v/>
      </c>
      <c r="Q93" s="20" t="str">
        <f t="shared" si="6"/>
        <v/>
      </c>
      <c r="R93" s="22" t="str">
        <f>IFERROR(RANK(Q93,Q$2:Q$16, 1)+COUNTIF(Q$2:Q93,Q93)-1, "")</f>
        <v/>
      </c>
      <c r="S93" t="str">
        <f>IFERROR(INDEX($P$2:$P$137,MATCH(ROWS(S$2:S93),$R$2:$R$137,0)), "")</f>
        <v/>
      </c>
    </row>
    <row r="94" spans="15:19" ht="18" x14ac:dyDescent="0.25">
      <c r="O94" t="str">
        <f t="shared" si="7"/>
        <v/>
      </c>
      <c r="P94" t="str">
        <f>IFERROR(INDEX($O$2:$O$137, _xlfn.AGGREGATE(15, 6, (ROW($O$2:$O$137)-ROW($O$2)+1)/($O$2:$O$137&lt;&gt;""), ROWS(P$2:P94))), "")</f>
        <v/>
      </c>
      <c r="Q94" s="20" t="str">
        <f t="shared" si="6"/>
        <v/>
      </c>
      <c r="R94" s="22" t="str">
        <f>IFERROR(RANK(Q94,Q$2:Q$16, 1)+COUNTIF(Q$2:Q94,Q94)-1, "")</f>
        <v/>
      </c>
      <c r="S94" t="str">
        <f>IFERROR(INDEX($P$2:$P$137,MATCH(ROWS(S$2:S94),$R$2:$R$137,0)), "")</f>
        <v/>
      </c>
    </row>
    <row r="95" spans="15:19" ht="18" x14ac:dyDescent="0.25">
      <c r="O95" t="str">
        <f t="shared" si="7"/>
        <v/>
      </c>
      <c r="P95" t="str">
        <f>IFERROR(INDEX($O$2:$O$137, _xlfn.AGGREGATE(15, 6, (ROW($O$2:$O$137)-ROW($O$2)+1)/($O$2:$O$137&lt;&gt;""), ROWS(P$2:P95))), "")</f>
        <v/>
      </c>
      <c r="Q95" s="20" t="str">
        <f t="shared" si="6"/>
        <v/>
      </c>
      <c r="R95" s="22" t="str">
        <f>IFERROR(RANK(Q95,Q$2:Q$16, 1)+COUNTIF(Q$2:Q95,Q95)-1, "")</f>
        <v/>
      </c>
      <c r="S95" t="str">
        <f>IFERROR(INDEX($P$2:$P$137,MATCH(ROWS(S$2:S95),$R$2:$R$137,0)), "")</f>
        <v/>
      </c>
    </row>
    <row r="96" spans="15:19" ht="18" x14ac:dyDescent="0.25">
      <c r="O96" t="str">
        <f t="shared" si="7"/>
        <v/>
      </c>
      <c r="P96" t="str">
        <f>IFERROR(INDEX($O$2:$O$137, _xlfn.AGGREGATE(15, 6, (ROW($O$2:$O$137)-ROW($O$2)+1)/($O$2:$O$137&lt;&gt;""), ROWS(P$2:P96))), "")</f>
        <v/>
      </c>
      <c r="Q96" s="20" t="str">
        <f t="shared" si="6"/>
        <v/>
      </c>
      <c r="R96" s="22" t="str">
        <f>IFERROR(RANK(Q96,Q$2:Q$16, 1)+COUNTIF(Q$2:Q96,Q96)-1, "")</f>
        <v/>
      </c>
      <c r="S96" t="str">
        <f>IFERROR(INDEX($P$2:$P$137,MATCH(ROWS(S$2:S96),$R$2:$R$137,0)), "")</f>
        <v/>
      </c>
    </row>
    <row r="97" spans="15:19" ht="18" x14ac:dyDescent="0.25">
      <c r="O97" t="str">
        <f t="shared" si="7"/>
        <v/>
      </c>
      <c r="P97" t="str">
        <f>IFERROR(INDEX($O$2:$O$137, _xlfn.AGGREGATE(15, 6, (ROW($O$2:$O$137)-ROW($O$2)+1)/($O$2:$O$137&lt;&gt;""), ROWS(P$2:P97))), "")</f>
        <v/>
      </c>
      <c r="Q97" s="20" t="str">
        <f t="shared" si="6"/>
        <v/>
      </c>
      <c r="R97" s="22" t="str">
        <f>IFERROR(RANK(Q97,Q$2:Q$16, 1)+COUNTIF(Q$2:Q97,Q97)-1, "")</f>
        <v/>
      </c>
      <c r="S97" t="str">
        <f>IFERROR(INDEX($P$2:$P$137,MATCH(ROWS(S$2:S97),$R$2:$R$137,0)), "")</f>
        <v/>
      </c>
    </row>
    <row r="98" spans="15:19" ht="18" x14ac:dyDescent="0.25">
      <c r="O98" t="str">
        <f t="shared" si="7"/>
        <v/>
      </c>
      <c r="P98" t="str">
        <f>IFERROR(INDEX($O$2:$O$137, _xlfn.AGGREGATE(15, 6, (ROW($O$2:$O$137)-ROW($O$2)+1)/($O$2:$O$137&lt;&gt;""), ROWS(P$2:P98))), "")</f>
        <v/>
      </c>
      <c r="Q98" s="20" t="str">
        <f t="shared" si="6"/>
        <v/>
      </c>
      <c r="R98" s="22" t="str">
        <f>IFERROR(RANK(Q98,Q$2:Q$16, 1)+COUNTIF(Q$2:Q98,Q98)-1, "")</f>
        <v/>
      </c>
      <c r="S98" t="str">
        <f>IFERROR(INDEX($P$2:$P$137,MATCH(ROWS(S$2:S98),$R$2:$R$137,0)), "")</f>
        <v/>
      </c>
    </row>
    <row r="99" spans="15:19" ht="18" x14ac:dyDescent="0.25">
      <c r="O99" t="str">
        <f t="shared" si="7"/>
        <v/>
      </c>
      <c r="P99" t="str">
        <f>IFERROR(INDEX($O$2:$O$137, _xlfn.AGGREGATE(15, 6, (ROW($O$2:$O$137)-ROW($O$2)+1)/($O$2:$O$137&lt;&gt;""), ROWS(P$2:P99))), "")</f>
        <v/>
      </c>
      <c r="Q99" s="20" t="str">
        <f t="shared" si="6"/>
        <v/>
      </c>
      <c r="R99" s="22" t="str">
        <f>IFERROR(RANK(Q99,Q$2:Q$16, 1)+COUNTIF(Q$2:Q99,Q99)-1, "")</f>
        <v/>
      </c>
      <c r="S99" t="str">
        <f>IFERROR(INDEX($P$2:$P$137,MATCH(ROWS(S$2:S99),$R$2:$R$137,0)), "")</f>
        <v/>
      </c>
    </row>
    <row r="100" spans="15:19" ht="18" x14ac:dyDescent="0.25">
      <c r="O100" t="str">
        <f t="shared" si="7"/>
        <v/>
      </c>
      <c r="P100" t="str">
        <f>IFERROR(INDEX($O$2:$O$137, _xlfn.AGGREGATE(15, 6, (ROW($O$2:$O$137)-ROW($O$2)+1)/($O$2:$O$137&lt;&gt;""), ROWS(P$2:P100))), "")</f>
        <v/>
      </c>
      <c r="Q100" s="20" t="str">
        <f t="shared" si="6"/>
        <v/>
      </c>
      <c r="R100" s="22" t="str">
        <f>IFERROR(RANK(Q100,Q$2:Q$16, 1)+COUNTIF(Q$2:Q100,Q100)-1, "")</f>
        <v/>
      </c>
      <c r="S100" t="str">
        <f>IFERROR(INDEX($P$2:$P$137,MATCH(ROWS(S$2:S100),$R$2:$R$137,0)), "")</f>
        <v/>
      </c>
    </row>
    <row r="101" spans="15:19" ht="18" x14ac:dyDescent="0.25">
      <c r="O101" t="str">
        <f t="shared" si="7"/>
        <v/>
      </c>
      <c r="P101" t="str">
        <f>IFERROR(INDEX($O$2:$O$137, _xlfn.AGGREGATE(15, 6, (ROW($O$2:$O$137)-ROW($O$2)+1)/($O$2:$O$137&lt;&gt;""), ROWS(P$2:P101))), "")</f>
        <v/>
      </c>
      <c r="Q101" s="20" t="str">
        <f t="shared" si="6"/>
        <v/>
      </c>
      <c r="R101" s="22" t="str">
        <f>IFERROR(RANK(Q101,Q$2:Q$16, 1)+COUNTIF(Q$2:Q101,Q101)-1, "")</f>
        <v/>
      </c>
      <c r="S101" t="str">
        <f>IFERROR(INDEX($P$2:$P$137,MATCH(ROWS(S$2:S101),$R$2:$R$137,0)), "")</f>
        <v/>
      </c>
    </row>
    <row r="102" spans="15:19" ht="18" x14ac:dyDescent="0.25">
      <c r="O102" t="str">
        <f t="shared" si="7"/>
        <v/>
      </c>
      <c r="P102" t="str">
        <f>IFERROR(INDEX($O$2:$O$137, _xlfn.AGGREGATE(15, 6, (ROW($O$2:$O$137)-ROW($O$2)+1)/($O$2:$O$137&lt;&gt;""), ROWS(P$2:P102))), "")</f>
        <v/>
      </c>
      <c r="Q102" s="20" t="str">
        <f t="shared" si="6"/>
        <v/>
      </c>
      <c r="R102" s="22" t="str">
        <f>IFERROR(RANK(Q102,Q$2:Q$16, 1)+COUNTIF(Q$2:Q102,Q102)-1, "")</f>
        <v/>
      </c>
      <c r="S102" t="str">
        <f>IFERROR(INDEX($P$2:$P$137,MATCH(ROWS(S$2:S102),$R$2:$R$137,0)), "")</f>
        <v/>
      </c>
    </row>
    <row r="103" spans="15:19" ht="18" x14ac:dyDescent="0.25">
      <c r="O103" t="str">
        <f t="shared" si="7"/>
        <v/>
      </c>
      <c r="P103" t="str">
        <f>IFERROR(INDEX($O$2:$O$137, _xlfn.AGGREGATE(15, 6, (ROW($O$2:$O$137)-ROW($O$2)+1)/($O$2:$O$137&lt;&gt;""), ROWS(P$2:P103))), "")</f>
        <v/>
      </c>
      <c r="Q103" s="20" t="str">
        <f t="shared" si="6"/>
        <v/>
      </c>
      <c r="R103" s="22" t="str">
        <f>IFERROR(RANK(Q103,Q$2:Q$16, 1)+COUNTIF(Q$2:Q103,Q103)-1, "")</f>
        <v/>
      </c>
      <c r="S103" t="str">
        <f>IFERROR(INDEX($P$2:$P$137,MATCH(ROWS(S$2:S103),$R$2:$R$137,0)), "")</f>
        <v/>
      </c>
    </row>
    <row r="104" spans="15:19" ht="18" x14ac:dyDescent="0.25">
      <c r="O104" t="str">
        <f t="shared" si="7"/>
        <v/>
      </c>
      <c r="P104" t="str">
        <f>IFERROR(INDEX($O$2:$O$137, _xlfn.AGGREGATE(15, 6, (ROW($O$2:$O$137)-ROW($O$2)+1)/($O$2:$O$137&lt;&gt;""), ROWS(P$2:P104))), "")</f>
        <v/>
      </c>
      <c r="Q104" s="20" t="str">
        <f t="shared" si="6"/>
        <v/>
      </c>
      <c r="R104" s="22" t="str">
        <f>IFERROR(RANK(Q104,Q$2:Q$16, 1)+COUNTIF(Q$2:Q104,Q104)-1, "")</f>
        <v/>
      </c>
      <c r="S104" t="str">
        <f>IFERROR(INDEX($P$2:$P$137,MATCH(ROWS(S$2:S104),$R$2:$R$137,0)), "")</f>
        <v/>
      </c>
    </row>
    <row r="105" spans="15:19" ht="18" x14ac:dyDescent="0.25">
      <c r="O105" t="str">
        <f t="shared" si="7"/>
        <v/>
      </c>
      <c r="P105" t="str">
        <f>IFERROR(INDEX($O$2:$O$137, _xlfn.AGGREGATE(15, 6, (ROW($O$2:$O$137)-ROW($O$2)+1)/($O$2:$O$137&lt;&gt;""), ROWS(P$2:P105))), "")</f>
        <v/>
      </c>
      <c r="Q105" s="20" t="str">
        <f t="shared" si="6"/>
        <v/>
      </c>
      <c r="R105" s="22" t="str">
        <f>IFERROR(RANK(Q105,Q$2:Q$16, 1)+COUNTIF(Q$2:Q105,Q105)-1, "")</f>
        <v/>
      </c>
      <c r="S105" t="str">
        <f>IFERROR(INDEX($P$2:$P$137,MATCH(ROWS(S$2:S105),$R$2:$R$137,0)), "")</f>
        <v/>
      </c>
    </row>
    <row r="106" spans="15:19" ht="18" x14ac:dyDescent="0.25">
      <c r="O106" t="str">
        <f t="shared" si="7"/>
        <v/>
      </c>
      <c r="P106" t="str">
        <f>IFERROR(INDEX($O$2:$O$137, _xlfn.AGGREGATE(15, 6, (ROW($O$2:$O$137)-ROW($O$2)+1)/($O$2:$O$137&lt;&gt;""), ROWS(P$2:P106))), "")</f>
        <v/>
      </c>
      <c r="Q106" s="20" t="str">
        <f t="shared" si="6"/>
        <v/>
      </c>
      <c r="R106" s="22" t="str">
        <f>IFERROR(RANK(Q106,Q$2:Q$16, 1)+COUNTIF(Q$2:Q106,Q106)-1, "")</f>
        <v/>
      </c>
      <c r="S106" t="str">
        <f>IFERROR(INDEX($P$2:$P$137,MATCH(ROWS(S$2:S106),$R$2:$R$137,0)), "")</f>
        <v/>
      </c>
    </row>
    <row r="107" spans="15:19" ht="18" x14ac:dyDescent="0.25">
      <c r="O107" t="str">
        <f t="shared" si="7"/>
        <v/>
      </c>
      <c r="P107" t="str">
        <f>IFERROR(INDEX($O$2:$O$137, _xlfn.AGGREGATE(15, 6, (ROW($O$2:$O$137)-ROW($O$2)+1)/($O$2:$O$137&lt;&gt;""), ROWS(P$2:P107))), "")</f>
        <v/>
      </c>
      <c r="Q107" s="20" t="str">
        <f t="shared" si="6"/>
        <v/>
      </c>
      <c r="R107" s="22" t="str">
        <f>IFERROR(RANK(Q107,Q$2:Q$16, 1)+COUNTIF(Q$2:Q107,Q107)-1, "")</f>
        <v/>
      </c>
      <c r="S107" t="str">
        <f>IFERROR(INDEX($P$2:$P$137,MATCH(ROWS(S$2:S107),$R$2:$R$137,0)), "")</f>
        <v/>
      </c>
    </row>
    <row r="108" spans="15:19" ht="18" x14ac:dyDescent="0.25">
      <c r="O108" t="str">
        <f t="shared" si="7"/>
        <v/>
      </c>
      <c r="P108" t="str">
        <f>IFERROR(INDEX($O$2:$O$137, _xlfn.AGGREGATE(15, 6, (ROW($O$2:$O$137)-ROW($O$2)+1)/($O$2:$O$137&lt;&gt;""), ROWS(P$2:P108))), "")</f>
        <v/>
      </c>
      <c r="Q108" s="20" t="str">
        <f t="shared" si="6"/>
        <v/>
      </c>
      <c r="R108" s="22" t="str">
        <f>IFERROR(RANK(Q108,Q$2:Q$16, 1)+COUNTIF(Q$2:Q108,Q108)-1, "")</f>
        <v/>
      </c>
      <c r="S108" t="str">
        <f>IFERROR(INDEX($P$2:$P$137,MATCH(ROWS(S$2:S108),$R$2:$R$137,0)), "")</f>
        <v/>
      </c>
    </row>
    <row r="109" spans="15:19" ht="18" x14ac:dyDescent="0.25">
      <c r="O109" t="str">
        <f t="shared" si="7"/>
        <v/>
      </c>
      <c r="P109" t="str">
        <f>IFERROR(INDEX($O$2:$O$137, _xlfn.AGGREGATE(15, 6, (ROW($O$2:$O$137)-ROW($O$2)+1)/($O$2:$O$137&lt;&gt;""), ROWS(P$2:P109))), "")</f>
        <v/>
      </c>
      <c r="Q109" s="20" t="str">
        <f t="shared" si="6"/>
        <v/>
      </c>
      <c r="R109" s="22" t="str">
        <f>IFERROR(RANK(Q109,Q$2:Q$16, 1)+COUNTIF(Q$2:Q109,Q109)-1, "")</f>
        <v/>
      </c>
      <c r="S109" t="str">
        <f>IFERROR(INDEX($P$2:$P$137,MATCH(ROWS(S$2:S109),$R$2:$R$137,0)), "")</f>
        <v/>
      </c>
    </row>
    <row r="110" spans="15:19" ht="18" x14ac:dyDescent="0.25">
      <c r="O110" t="str">
        <f>K2</f>
        <v/>
      </c>
      <c r="P110" t="str">
        <f>IFERROR(INDEX($O$2:$O$137, _xlfn.AGGREGATE(15, 6, (ROW($O$2:$O$137)-ROW($O$2)+1)/($O$2:$O$137&lt;&gt;""), ROWS(P$2:P110))), "")</f>
        <v/>
      </c>
      <c r="Q110" s="20" t="str">
        <f t="shared" si="6"/>
        <v/>
      </c>
      <c r="R110" s="22" t="str">
        <f>IFERROR(RANK(Q110,Q$2:Q$16, 1)+COUNTIF(Q$2:Q110,Q110)-1, "")</f>
        <v/>
      </c>
      <c r="S110" t="str">
        <f>IFERROR(INDEX($P$2:$P$137,MATCH(ROWS(S$2:S110),$R$2:$R$137,0)), "")</f>
        <v/>
      </c>
    </row>
    <row r="111" spans="15:19" ht="18" x14ac:dyDescent="0.25">
      <c r="O111" t="str">
        <f t="shared" ref="O111:O136" si="8">K3</f>
        <v/>
      </c>
      <c r="P111" t="str">
        <f>IFERROR(INDEX($O$2:$O$137, _xlfn.AGGREGATE(15, 6, (ROW($O$2:$O$137)-ROW($O$2)+1)/($O$2:$O$137&lt;&gt;""), ROWS(P$2:P111))), "")</f>
        <v/>
      </c>
      <c r="Q111" s="20" t="str">
        <f t="shared" si="6"/>
        <v/>
      </c>
      <c r="R111" s="22" t="str">
        <f>IFERROR(RANK(Q111,Q$2:Q$16, 1)+COUNTIF(Q$2:Q111,Q111)-1, "")</f>
        <v/>
      </c>
      <c r="S111" t="str">
        <f>IFERROR(INDEX($P$2:$P$137,MATCH(ROWS(S$2:S111),$R$2:$R$137,0)), "")</f>
        <v/>
      </c>
    </row>
    <row r="112" spans="15:19" ht="18" x14ac:dyDescent="0.25">
      <c r="O112" t="str">
        <f t="shared" si="8"/>
        <v/>
      </c>
      <c r="P112" t="str">
        <f>IFERROR(INDEX($O$2:$O$137, _xlfn.AGGREGATE(15, 6, (ROW($O$2:$O$137)-ROW($O$2)+1)/($O$2:$O$137&lt;&gt;""), ROWS(P$2:P112))), "")</f>
        <v/>
      </c>
      <c r="Q112" s="20" t="str">
        <f t="shared" si="6"/>
        <v/>
      </c>
      <c r="R112" s="22" t="str">
        <f>IFERROR(RANK(Q112,Q$2:Q$16, 1)+COUNTIF(Q$2:Q112,Q112)-1, "")</f>
        <v/>
      </c>
      <c r="S112" t="str">
        <f>IFERROR(INDEX($P$2:$P$137,MATCH(ROWS(S$2:S112),$R$2:$R$137,0)), "")</f>
        <v/>
      </c>
    </row>
    <row r="113" spans="15:19" ht="18" x14ac:dyDescent="0.25">
      <c r="O113" t="str">
        <f t="shared" si="8"/>
        <v/>
      </c>
      <c r="P113" t="str">
        <f>IFERROR(INDEX($O$2:$O$137, _xlfn.AGGREGATE(15, 6, (ROW($O$2:$O$137)-ROW($O$2)+1)/($O$2:$O$137&lt;&gt;""), ROWS(P$2:P113))), "")</f>
        <v/>
      </c>
      <c r="Q113" s="20" t="str">
        <f t="shared" si="6"/>
        <v/>
      </c>
      <c r="R113" s="22" t="str">
        <f>IFERROR(RANK(Q113,Q$2:Q$16, 1)+COUNTIF(Q$2:Q113,Q113)-1, "")</f>
        <v/>
      </c>
      <c r="S113" t="str">
        <f>IFERROR(INDEX($P$2:$P$137,MATCH(ROWS(S$2:S113),$R$2:$R$137,0)), "")</f>
        <v/>
      </c>
    </row>
    <row r="114" spans="15:19" ht="18" x14ac:dyDescent="0.25">
      <c r="O114" t="str">
        <f t="shared" si="8"/>
        <v/>
      </c>
      <c r="P114" t="str">
        <f>IFERROR(INDEX($O$2:$O$137, _xlfn.AGGREGATE(15, 6, (ROW($O$2:$O$137)-ROW($O$2)+1)/($O$2:$O$137&lt;&gt;""), ROWS(P$2:P114))), "")</f>
        <v/>
      </c>
      <c r="Q114" s="20" t="str">
        <f t="shared" si="6"/>
        <v/>
      </c>
      <c r="R114" s="22" t="str">
        <f>IFERROR(RANK(Q114,Q$2:Q$16, 1)+COUNTIF(Q$2:Q114,Q114)-1, "")</f>
        <v/>
      </c>
      <c r="S114" t="str">
        <f>IFERROR(INDEX($P$2:$P$137,MATCH(ROWS(S$2:S114),$R$2:$R$137,0)), "")</f>
        <v/>
      </c>
    </row>
    <row r="115" spans="15:19" ht="18" x14ac:dyDescent="0.25">
      <c r="O115" t="str">
        <f t="shared" si="8"/>
        <v/>
      </c>
      <c r="P115" t="str">
        <f>IFERROR(INDEX($O$2:$O$137, _xlfn.AGGREGATE(15, 6, (ROW($O$2:$O$137)-ROW($O$2)+1)/($O$2:$O$137&lt;&gt;""), ROWS(P$2:P115))), "")</f>
        <v/>
      </c>
      <c r="Q115" s="20" t="str">
        <f t="shared" si="6"/>
        <v/>
      </c>
      <c r="R115" s="22" t="str">
        <f>IFERROR(RANK(Q115,Q$2:Q$16, 1)+COUNTIF(Q$2:Q115,Q115)-1, "")</f>
        <v/>
      </c>
      <c r="S115" t="str">
        <f>IFERROR(INDEX($P$2:$P$137,MATCH(ROWS(S$2:S115),$R$2:$R$137,0)), "")</f>
        <v/>
      </c>
    </row>
    <row r="116" spans="15:19" ht="18" x14ac:dyDescent="0.25">
      <c r="O116" t="str">
        <f t="shared" si="8"/>
        <v/>
      </c>
      <c r="P116" t="str">
        <f>IFERROR(INDEX($O$2:$O$137, _xlfn.AGGREGATE(15, 6, (ROW($O$2:$O$137)-ROW($O$2)+1)/($O$2:$O$137&lt;&gt;""), ROWS(P$2:P116))), "")</f>
        <v/>
      </c>
      <c r="Q116" s="20" t="str">
        <f t="shared" si="6"/>
        <v/>
      </c>
      <c r="R116" s="22" t="str">
        <f>IFERROR(RANK(Q116,Q$2:Q$16, 1)+COUNTIF(Q$2:Q116,Q116)-1, "")</f>
        <v/>
      </c>
      <c r="S116" t="str">
        <f>IFERROR(INDEX($P$2:$P$137,MATCH(ROWS(S$2:S116),$R$2:$R$137,0)), "")</f>
        <v/>
      </c>
    </row>
    <row r="117" spans="15:19" ht="18" x14ac:dyDescent="0.25">
      <c r="O117" t="str">
        <f t="shared" si="8"/>
        <v/>
      </c>
      <c r="P117" t="str">
        <f>IFERROR(INDEX($O$2:$O$137, _xlfn.AGGREGATE(15, 6, (ROW($O$2:$O$137)-ROW($O$2)+1)/($O$2:$O$137&lt;&gt;""), ROWS(P$2:P117))), "")</f>
        <v/>
      </c>
      <c r="Q117" s="20" t="str">
        <f t="shared" si="6"/>
        <v/>
      </c>
      <c r="R117" s="22" t="str">
        <f>IFERROR(RANK(Q117,Q$2:Q$16, 1)+COUNTIF(Q$2:Q117,Q117)-1, "")</f>
        <v/>
      </c>
      <c r="S117" t="str">
        <f>IFERROR(INDEX($P$2:$P$137,MATCH(ROWS(S$2:S117),$R$2:$R$137,0)), "")</f>
        <v/>
      </c>
    </row>
    <row r="118" spans="15:19" ht="18" x14ac:dyDescent="0.25">
      <c r="O118" t="str">
        <f t="shared" si="8"/>
        <v/>
      </c>
      <c r="P118" t="str">
        <f>IFERROR(INDEX($O$2:$O$137, _xlfn.AGGREGATE(15, 6, (ROW($O$2:$O$137)-ROW($O$2)+1)/($O$2:$O$137&lt;&gt;""), ROWS(P$2:P118))), "")</f>
        <v/>
      </c>
      <c r="Q118" s="20" t="str">
        <f t="shared" si="6"/>
        <v/>
      </c>
      <c r="R118" s="22" t="str">
        <f>IFERROR(RANK(Q118,Q$2:Q$16, 1)+COUNTIF(Q$2:Q118,Q118)-1, "")</f>
        <v/>
      </c>
      <c r="S118" t="str">
        <f>IFERROR(INDEX($P$2:$P$137,MATCH(ROWS(S$2:S118),$R$2:$R$137,0)), "")</f>
        <v/>
      </c>
    </row>
    <row r="119" spans="15:19" ht="18" x14ac:dyDescent="0.25">
      <c r="O119" t="str">
        <f t="shared" si="8"/>
        <v/>
      </c>
      <c r="P119" t="str">
        <f>IFERROR(INDEX($O$2:$O$137, _xlfn.AGGREGATE(15, 6, (ROW($O$2:$O$137)-ROW($O$2)+1)/($O$2:$O$137&lt;&gt;""), ROWS(P$2:P119))), "")</f>
        <v/>
      </c>
      <c r="Q119" s="20" t="str">
        <f t="shared" si="6"/>
        <v/>
      </c>
      <c r="R119" s="22" t="str">
        <f>IFERROR(RANK(Q119,Q$2:Q$16, 1)+COUNTIF(Q$2:Q119,Q119)-1, "")</f>
        <v/>
      </c>
      <c r="S119" t="str">
        <f>IFERROR(INDEX($P$2:$P$137,MATCH(ROWS(S$2:S119),$R$2:$R$137,0)), "")</f>
        <v/>
      </c>
    </row>
    <row r="120" spans="15:19" ht="18" x14ac:dyDescent="0.25">
      <c r="O120" t="str">
        <f t="shared" si="8"/>
        <v/>
      </c>
      <c r="P120" t="str">
        <f>IFERROR(INDEX($O$2:$O$137, _xlfn.AGGREGATE(15, 6, (ROW($O$2:$O$137)-ROW($O$2)+1)/($O$2:$O$137&lt;&gt;""), ROWS(P$2:P120))), "")</f>
        <v/>
      </c>
      <c r="Q120" s="20" t="str">
        <f t="shared" si="6"/>
        <v/>
      </c>
      <c r="R120" s="22" t="str">
        <f>IFERROR(RANK(Q120,Q$2:Q$16, 1)+COUNTIF(Q$2:Q120,Q120)-1, "")</f>
        <v/>
      </c>
      <c r="S120" t="str">
        <f>IFERROR(INDEX($P$2:$P$137,MATCH(ROWS(S$2:S120),$R$2:$R$137,0)), "")</f>
        <v/>
      </c>
    </row>
    <row r="121" spans="15:19" ht="18" x14ac:dyDescent="0.25">
      <c r="O121" t="str">
        <f t="shared" si="8"/>
        <v/>
      </c>
      <c r="P121" t="str">
        <f>IFERROR(INDEX($O$2:$O$137, _xlfn.AGGREGATE(15, 6, (ROW($O$2:$O$137)-ROW($O$2)+1)/($O$2:$O$137&lt;&gt;""), ROWS(P$2:P121))), "")</f>
        <v/>
      </c>
      <c r="Q121" s="20" t="str">
        <f t="shared" si="6"/>
        <v/>
      </c>
      <c r="R121" s="22" t="str">
        <f>IFERROR(RANK(Q121,Q$2:Q$16, 1)+COUNTIF(Q$2:Q121,Q121)-1, "")</f>
        <v/>
      </c>
      <c r="S121" t="str">
        <f>IFERROR(INDEX($P$2:$P$137,MATCH(ROWS(S$2:S121),$R$2:$R$137,0)), "")</f>
        <v/>
      </c>
    </row>
    <row r="122" spans="15:19" ht="18" x14ac:dyDescent="0.25">
      <c r="O122" t="str">
        <f t="shared" si="8"/>
        <v/>
      </c>
      <c r="P122" t="str">
        <f>IFERROR(INDEX($O$2:$O$137, _xlfn.AGGREGATE(15, 6, (ROW($O$2:$O$137)-ROW($O$2)+1)/($O$2:$O$137&lt;&gt;""), ROWS(P$2:P122))), "")</f>
        <v/>
      </c>
      <c r="Q122" s="20" t="str">
        <f t="shared" si="6"/>
        <v/>
      </c>
      <c r="R122" s="22" t="str">
        <f>IFERROR(RANK(Q122,Q$2:Q$16, 1)+COUNTIF(Q$2:Q122,Q122)-1, "")</f>
        <v/>
      </c>
      <c r="S122" t="str">
        <f>IFERROR(INDEX($P$2:$P$137,MATCH(ROWS(S$2:S122),$R$2:$R$137,0)), "")</f>
        <v/>
      </c>
    </row>
    <row r="123" spans="15:19" ht="18" x14ac:dyDescent="0.25">
      <c r="O123" t="str">
        <f t="shared" si="8"/>
        <v/>
      </c>
      <c r="P123" t="str">
        <f>IFERROR(INDEX($O$2:$O$137, _xlfn.AGGREGATE(15, 6, (ROW($O$2:$O$137)-ROW($O$2)+1)/($O$2:$O$137&lt;&gt;""), ROWS(P$2:P123))), "")</f>
        <v/>
      </c>
      <c r="Q123" s="20" t="str">
        <f t="shared" si="6"/>
        <v/>
      </c>
      <c r="R123" s="22" t="str">
        <f>IFERROR(RANK(Q123,Q$2:Q$16, 1)+COUNTIF(Q$2:Q123,Q123)-1, "")</f>
        <v/>
      </c>
      <c r="S123" t="str">
        <f>IFERROR(INDEX($P$2:$P$137,MATCH(ROWS(S$2:S123),$R$2:$R$137,0)), "")</f>
        <v/>
      </c>
    </row>
    <row r="124" spans="15:19" ht="18" x14ac:dyDescent="0.25">
      <c r="O124" t="str">
        <f t="shared" si="8"/>
        <v/>
      </c>
      <c r="P124" t="str">
        <f>IFERROR(INDEX($O$2:$O$137, _xlfn.AGGREGATE(15, 6, (ROW($O$2:$O$137)-ROW($O$2)+1)/($O$2:$O$137&lt;&gt;""), ROWS(P$2:P124))), "")</f>
        <v/>
      </c>
      <c r="Q124" s="20" t="str">
        <f t="shared" si="6"/>
        <v/>
      </c>
      <c r="R124" s="22" t="str">
        <f>IFERROR(RANK(Q124,Q$2:Q$16, 1)+COUNTIF(Q$2:Q124,Q124)-1, "")</f>
        <v/>
      </c>
      <c r="S124" t="str">
        <f>IFERROR(INDEX($P$2:$P$137,MATCH(ROWS(S$2:S124),$R$2:$R$137,0)), "")</f>
        <v/>
      </c>
    </row>
    <row r="125" spans="15:19" ht="18" x14ac:dyDescent="0.25">
      <c r="O125" t="str">
        <f t="shared" si="8"/>
        <v/>
      </c>
      <c r="P125" t="str">
        <f>IFERROR(INDEX($O$2:$O$137, _xlfn.AGGREGATE(15, 6, (ROW($O$2:$O$137)-ROW($O$2)+1)/($O$2:$O$137&lt;&gt;""), ROWS(P$2:P125))), "")</f>
        <v/>
      </c>
      <c r="Q125" s="20" t="str">
        <f t="shared" si="6"/>
        <v/>
      </c>
      <c r="R125" s="22" t="str">
        <f>IFERROR(RANK(Q125,Q$2:Q$16, 1)+COUNTIF(Q$2:Q125,Q125)-1, "")</f>
        <v/>
      </c>
      <c r="S125" t="str">
        <f>IFERROR(INDEX($P$2:$P$137,MATCH(ROWS(S$2:S125),$R$2:$R$137,0)), "")</f>
        <v/>
      </c>
    </row>
    <row r="126" spans="15:19" ht="18" x14ac:dyDescent="0.25">
      <c r="O126" t="str">
        <f t="shared" si="8"/>
        <v/>
      </c>
      <c r="P126" t="str">
        <f>IFERROR(INDEX($O$2:$O$137, _xlfn.AGGREGATE(15, 6, (ROW($O$2:$O$137)-ROW($O$2)+1)/($O$2:$O$137&lt;&gt;""), ROWS(P$2:P126))), "")</f>
        <v/>
      </c>
      <c r="Q126" s="20" t="str">
        <f t="shared" si="6"/>
        <v/>
      </c>
      <c r="R126" s="22" t="str">
        <f>IFERROR(RANK(Q126,Q$2:Q$16, 1)+COUNTIF(Q$2:Q126,Q126)-1, "")</f>
        <v/>
      </c>
      <c r="S126" t="str">
        <f>IFERROR(INDEX($P$2:$P$137,MATCH(ROWS(S$2:S126),$R$2:$R$137,0)), "")</f>
        <v/>
      </c>
    </row>
    <row r="127" spans="15:19" ht="18" x14ac:dyDescent="0.25">
      <c r="O127" t="str">
        <f t="shared" si="8"/>
        <v/>
      </c>
      <c r="P127" t="str">
        <f>IFERROR(INDEX($O$2:$O$137, _xlfn.AGGREGATE(15, 6, (ROW($O$2:$O$137)-ROW($O$2)+1)/($O$2:$O$137&lt;&gt;""), ROWS(P$2:P127))), "")</f>
        <v/>
      </c>
      <c r="Q127" s="20" t="str">
        <f t="shared" si="6"/>
        <v/>
      </c>
      <c r="R127" s="22" t="str">
        <f>IFERROR(RANK(Q127,Q$2:Q$16, 1)+COUNTIF(Q$2:Q127,Q127)-1, "")</f>
        <v/>
      </c>
      <c r="S127" t="str">
        <f>IFERROR(INDEX($P$2:$P$137,MATCH(ROWS(S$2:S127),$R$2:$R$137,0)), "")</f>
        <v/>
      </c>
    </row>
    <row r="128" spans="15:19" ht="18" x14ac:dyDescent="0.25">
      <c r="O128" t="str">
        <f t="shared" si="8"/>
        <v/>
      </c>
      <c r="P128" t="str">
        <f>IFERROR(INDEX($O$2:$O$137, _xlfn.AGGREGATE(15, 6, (ROW($O$2:$O$137)-ROW($O$2)+1)/($O$2:$O$137&lt;&gt;""), ROWS(P$2:P128))), "")</f>
        <v/>
      </c>
      <c r="Q128" s="20" t="str">
        <f t="shared" si="6"/>
        <v/>
      </c>
      <c r="R128" s="22" t="str">
        <f>IFERROR(RANK(Q128,Q$2:Q$16, 1)+COUNTIF(Q$2:Q128,Q128)-1, "")</f>
        <v/>
      </c>
      <c r="S128" t="str">
        <f>IFERROR(INDEX($P$2:$P$137,MATCH(ROWS(S$2:S128),$R$2:$R$137,0)), "")</f>
        <v/>
      </c>
    </row>
    <row r="129" spans="15:19" ht="18" x14ac:dyDescent="0.25">
      <c r="O129" t="str">
        <f t="shared" si="8"/>
        <v/>
      </c>
      <c r="P129" t="str">
        <f>IFERROR(INDEX($O$2:$O$137, _xlfn.AGGREGATE(15, 6, (ROW($O$2:$O$137)-ROW($O$2)+1)/($O$2:$O$137&lt;&gt;""), ROWS(P$2:P129))), "")</f>
        <v/>
      </c>
      <c r="Q129" s="20" t="str">
        <f t="shared" si="6"/>
        <v/>
      </c>
      <c r="R129" s="22" t="str">
        <f>IFERROR(RANK(Q129,Q$2:Q$16, 1)+COUNTIF(Q$2:Q129,Q129)-1, "")</f>
        <v/>
      </c>
      <c r="S129" t="str">
        <f>IFERROR(INDEX($P$2:$P$137,MATCH(ROWS(S$2:S129),$R$2:$R$137,0)), "")</f>
        <v/>
      </c>
    </row>
    <row r="130" spans="15:19" ht="18" x14ac:dyDescent="0.25">
      <c r="O130" t="str">
        <f t="shared" si="8"/>
        <v/>
      </c>
      <c r="P130" t="str">
        <f>IFERROR(INDEX($O$2:$O$137, _xlfn.AGGREGATE(15, 6, (ROW($O$2:$O$137)-ROW($O$2)+1)/($O$2:$O$137&lt;&gt;""), ROWS(P$2:P130))), "")</f>
        <v/>
      </c>
      <c r="Q130" s="20" t="str">
        <f t="shared" si="6"/>
        <v/>
      </c>
      <c r="R130" s="22" t="str">
        <f>IFERROR(RANK(Q130,Q$2:Q$16, 1)+COUNTIF(Q$2:Q130,Q130)-1, "")</f>
        <v/>
      </c>
      <c r="S130" t="str">
        <f>IFERROR(INDEX($P$2:$P$137,MATCH(ROWS(S$2:S130),$R$2:$R$137,0)), "")</f>
        <v/>
      </c>
    </row>
    <row r="131" spans="15:19" ht="18" x14ac:dyDescent="0.25">
      <c r="O131" t="str">
        <f t="shared" si="8"/>
        <v/>
      </c>
      <c r="P131" t="str">
        <f>IFERROR(INDEX($O$2:$O$137, _xlfn.AGGREGATE(15, 6, (ROW($O$2:$O$137)-ROW($O$2)+1)/($O$2:$O$137&lt;&gt;""), ROWS(P$2:P131))), "")</f>
        <v/>
      </c>
      <c r="Q131" s="20" t="str">
        <f t="shared" ref="Q131:Q134" si="9">IF(P131="","",COUNTIF($P$2:$P$11,"&lt;="&amp;P131))</f>
        <v/>
      </c>
      <c r="R131" s="22" t="str">
        <f>IFERROR(RANK(Q131,Q$2:Q$16, 1)+COUNTIF(Q$2:Q131,Q131)-1, "")</f>
        <v/>
      </c>
      <c r="S131" t="str">
        <f>IFERROR(INDEX($P$2:$P$137,MATCH(ROWS(S$2:S131),$R$2:$R$137,0)), "")</f>
        <v/>
      </c>
    </row>
    <row r="132" spans="15:19" ht="18" x14ac:dyDescent="0.25">
      <c r="O132" t="str">
        <f t="shared" si="8"/>
        <v/>
      </c>
      <c r="P132" t="str">
        <f>IFERROR(INDEX($O$2:$O$137, _xlfn.AGGREGATE(15, 6, (ROW($O$2:$O$137)-ROW($O$2)+1)/($O$2:$O$137&lt;&gt;""), ROWS(P$2:P132))), "")</f>
        <v/>
      </c>
      <c r="Q132" s="20" t="str">
        <f t="shared" si="9"/>
        <v/>
      </c>
      <c r="R132" s="22" t="str">
        <f>IFERROR(RANK(Q132,Q$2:Q$16, 1)+COUNTIF(Q$2:Q132,Q132)-1, "")</f>
        <v/>
      </c>
      <c r="S132" t="str">
        <f>IFERROR(INDEX($P$2:$P$137,MATCH(ROWS(S$2:S132),$R$2:$R$137,0)), "")</f>
        <v/>
      </c>
    </row>
    <row r="133" spans="15:19" ht="18" x14ac:dyDescent="0.25">
      <c r="O133" t="str">
        <f t="shared" si="8"/>
        <v/>
      </c>
      <c r="P133" t="str">
        <f>IFERROR(INDEX($O$2:$O$137, _xlfn.AGGREGATE(15, 6, (ROW($O$2:$O$137)-ROW($O$2)+1)/($O$2:$O$137&lt;&gt;""), ROWS(P$2:P133))), "")</f>
        <v/>
      </c>
      <c r="Q133" s="20" t="str">
        <f t="shared" si="9"/>
        <v/>
      </c>
      <c r="R133" s="22" t="str">
        <f>IFERROR(RANK(Q133,Q$2:Q$16, 1)+COUNTIF(Q$2:Q133,Q133)-1, "")</f>
        <v/>
      </c>
    </row>
    <row r="134" spans="15:19" ht="18" x14ac:dyDescent="0.25">
      <c r="O134" t="str">
        <f t="shared" si="8"/>
        <v/>
      </c>
      <c r="Q134" s="20" t="str">
        <f t="shared" si="9"/>
        <v/>
      </c>
      <c r="R134" s="22" t="str">
        <f>IFERROR(RANK(Q134,Q$2:Q$16, 1)+COUNTIF(Q$2:Q134,Q134)-1, "")</f>
        <v/>
      </c>
    </row>
    <row r="135" spans="15:19" x14ac:dyDescent="0.25">
      <c r="O135" t="str">
        <f t="shared" si="8"/>
        <v/>
      </c>
    </row>
    <row r="136" spans="15:19" x14ac:dyDescent="0.25">
      <c r="O136" t="str">
        <f t="shared" si="8"/>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9"/>
  <sheetViews>
    <sheetView workbookViewId="0">
      <selection activeCell="A20" sqref="A20"/>
    </sheetView>
  </sheetViews>
  <sheetFormatPr defaultRowHeight="15" x14ac:dyDescent="0.25"/>
  <sheetData>
    <row r="1" spans="1:1" x14ac:dyDescent="0.25">
      <c r="A1" t="b">
        <v>0</v>
      </c>
    </row>
    <row r="2" spans="1:1" x14ac:dyDescent="0.25">
      <c r="A2" t="s">
        <v>25</v>
      </c>
    </row>
    <row r="3" spans="1:1" x14ac:dyDescent="0.25">
      <c r="A3" t="s">
        <v>26</v>
      </c>
    </row>
    <row r="8" spans="1:1" x14ac:dyDescent="0.25">
      <c r="A8" t="s">
        <v>31</v>
      </c>
    </row>
    <row r="9" spans="1:1" x14ac:dyDescent="0.25">
      <c r="A9" t="s">
        <v>33</v>
      </c>
    </row>
    <row r="10" spans="1:1" x14ac:dyDescent="0.25">
      <c r="A10" t="s">
        <v>34</v>
      </c>
    </row>
    <row r="11" spans="1:1" x14ac:dyDescent="0.25">
      <c r="A11" t="s">
        <v>35</v>
      </c>
    </row>
    <row r="12" spans="1:1" x14ac:dyDescent="0.25">
      <c r="A12" t="s">
        <v>32</v>
      </c>
    </row>
    <row r="13" spans="1:1" x14ac:dyDescent="0.25">
      <c r="A13" t="s">
        <v>36</v>
      </c>
    </row>
    <row r="14" spans="1:1" x14ac:dyDescent="0.25">
      <c r="A14" t="s">
        <v>18</v>
      </c>
    </row>
    <row r="18" spans="1:1" x14ac:dyDescent="0.25">
      <c r="A18" t="s">
        <v>29</v>
      </c>
    </row>
    <row r="19" spans="1:1" x14ac:dyDescent="0.25">
      <c r="A19"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Activities</vt:lpstr>
      <vt:lpstr>Responses</vt:lpstr>
      <vt:lpstr>Consultants</vt:lpstr>
      <vt:lpstr>Sheet3</vt:lpstr>
      <vt:lpstr>Sheet1</vt:lpstr>
      <vt:lpstr>Sheet5</vt:lpstr>
      <vt:lpstr>Sheet2</vt:lpstr>
    </vt:vector>
  </TitlesOfParts>
  <Company>HCPS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Kathy Brown</cp:lastModifiedBy>
  <cp:lastPrinted>2019-12-05T18:33:38Z</cp:lastPrinted>
  <dcterms:created xsi:type="dcterms:W3CDTF">2019-10-21T18:52:52Z</dcterms:created>
  <dcterms:modified xsi:type="dcterms:W3CDTF">2020-06-29T16:44:09Z</dcterms:modified>
</cp:coreProperties>
</file>